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D:\Users\Kori\Desktop\GFI 2025 EFRI\"/>
    </mc:Choice>
  </mc:AlternateContent>
  <xr:revisionPtr revIDLastSave="0" documentId="13_ncr:1_{04ED2FF7-F904-4FB1-9A79-EECF8D93A0F9}" xr6:coauthVersionLast="36" xr6:coauthVersionMax="36" xr10:uidLastSave="{00000000-0000-0000-0000-000000000000}"/>
  <bookViews>
    <workbookView xWindow="0" yWindow="0" windowWidth="28800" windowHeight="119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E340" i="9" s="1"/>
  <c r="B340" i="9" s="1"/>
  <c r="G340" i="9"/>
  <c r="F340" i="9"/>
  <c r="F339" i="9"/>
  <c r="F338" i="9"/>
  <c r="F337" i="9"/>
  <c r="F336" i="9"/>
  <c r="H335" i="9"/>
  <c r="E335" i="9" s="1"/>
  <c r="G335" i="9"/>
  <c r="F335" i="9"/>
  <c r="F334" i="9"/>
  <c r="H333" i="9"/>
  <c r="G333" i="9"/>
  <c r="E333" i="9" s="1"/>
  <c r="B333" i="9" s="1"/>
  <c r="F333" i="9"/>
  <c r="H332" i="9"/>
  <c r="E332" i="9" s="1"/>
  <c r="B332" i="9" s="1"/>
  <c r="G332" i="9"/>
  <c r="F332" i="9"/>
  <c r="H331" i="9"/>
  <c r="G331" i="9"/>
  <c r="F331" i="9"/>
  <c r="E331" i="9"/>
  <c r="B331" i="9" s="1"/>
  <c r="H330" i="9"/>
  <c r="G330" i="9"/>
  <c r="E330" i="9" s="1"/>
  <c r="B330" i="9" s="1"/>
  <c r="F330" i="9"/>
  <c r="H329" i="9"/>
  <c r="G329" i="9"/>
  <c r="F329" i="9"/>
  <c r="H328" i="9"/>
  <c r="E328" i="9" s="1"/>
  <c r="B328" i="9" s="1"/>
  <c r="G328" i="9"/>
  <c r="F328" i="9"/>
  <c r="H327" i="9"/>
  <c r="G327" i="9"/>
  <c r="F327" i="9"/>
  <c r="H326" i="9"/>
  <c r="G326" i="9"/>
  <c r="F326" i="9"/>
  <c r="H325" i="9"/>
  <c r="G325" i="9"/>
  <c r="F325" i="9"/>
  <c r="H324" i="9"/>
  <c r="G324" i="9"/>
  <c r="F324" i="9"/>
  <c r="H323" i="9"/>
  <c r="G323" i="9"/>
  <c r="F323" i="9"/>
  <c r="E323" i="9"/>
  <c r="B323" i="9" s="1"/>
  <c r="H322" i="9"/>
  <c r="G322" i="9"/>
  <c r="F322" i="9"/>
  <c r="H321" i="9"/>
  <c r="G321" i="9"/>
  <c r="E321" i="9" s="1"/>
  <c r="F321" i="9"/>
  <c r="B321" i="9"/>
  <c r="H320" i="9"/>
  <c r="G320" i="9"/>
  <c r="F320" i="9"/>
  <c r="H319" i="9"/>
  <c r="G319" i="9"/>
  <c r="F319" i="9"/>
  <c r="E319" i="9"/>
  <c r="B319" i="9" s="1"/>
  <c r="H318" i="9"/>
  <c r="G318" i="9"/>
  <c r="E318" i="9" s="1"/>
  <c r="F318" i="9"/>
  <c r="H317" i="9"/>
  <c r="G317" i="9"/>
  <c r="E317" i="9" s="1"/>
  <c r="B317" i="9" s="1"/>
  <c r="F317" i="9"/>
  <c r="F316" i="9"/>
  <c r="F315" i="9"/>
  <c r="F314" i="9"/>
  <c r="H313" i="9"/>
  <c r="G313" i="9"/>
  <c r="E313" i="9" s="1"/>
  <c r="B313" i="9" s="1"/>
  <c r="F313" i="9"/>
  <c r="H312" i="9"/>
  <c r="G312" i="9"/>
  <c r="F312" i="9"/>
  <c r="H311" i="9"/>
  <c r="G311" i="9"/>
  <c r="F311" i="9"/>
  <c r="F310" i="9"/>
  <c r="F309" i="9"/>
  <c r="F308" i="9"/>
  <c r="H307" i="9"/>
  <c r="G307" i="9"/>
  <c r="F307" i="9"/>
  <c r="F306" i="9"/>
  <c r="H305" i="9"/>
  <c r="E305" i="9" s="1"/>
  <c r="B305" i="9" s="1"/>
  <c r="G305" i="9"/>
  <c r="F305" i="9"/>
  <c r="H304" i="9"/>
  <c r="G304" i="9"/>
  <c r="F304" i="9"/>
  <c r="H303" i="9"/>
  <c r="G303" i="9"/>
  <c r="F303" i="9"/>
  <c r="F302" i="9"/>
  <c r="F301" i="9"/>
  <c r="F300" i="9"/>
  <c r="F299" i="9"/>
  <c r="F297" i="9"/>
  <c r="L296" i="9"/>
  <c r="F296" i="9" s="1"/>
  <c r="H296" i="9"/>
  <c r="F295" i="9"/>
  <c r="I294" i="9"/>
  <c r="H294" i="9"/>
  <c r="F294" i="9"/>
  <c r="E293" i="9"/>
  <c r="M292" i="9"/>
  <c r="L292" i="9"/>
  <c r="F292" i="9" s="1"/>
  <c r="B292" i="9" s="1"/>
  <c r="E292" i="9"/>
  <c r="M291" i="9"/>
  <c r="F291" i="9" s="1"/>
  <c r="L291" i="9"/>
  <c r="E291" i="9"/>
  <c r="B291" i="9"/>
  <c r="M290" i="9"/>
  <c r="L290" i="9"/>
  <c r="F290" i="9"/>
  <c r="E290" i="9"/>
  <c r="M289" i="9"/>
  <c r="L289" i="9"/>
  <c r="F289" i="9"/>
  <c r="E289" i="9"/>
  <c r="M288" i="9"/>
  <c r="L288" i="9"/>
  <c r="E288" i="9"/>
  <c r="M287" i="9"/>
  <c r="L287" i="9"/>
  <c r="E287" i="9"/>
  <c r="M286" i="9"/>
  <c r="L286" i="9"/>
  <c r="F286" i="9"/>
  <c r="E286" i="9"/>
  <c r="B286" i="9" s="1"/>
  <c r="M285" i="9"/>
  <c r="L285" i="9"/>
  <c r="F285" i="9"/>
  <c r="B285" i="9" s="1"/>
  <c r="E285" i="9"/>
  <c r="M284" i="9"/>
  <c r="L284" i="9"/>
  <c r="F284" i="9" s="1"/>
  <c r="B284" i="9" s="1"/>
  <c r="E284" i="9"/>
  <c r="M283" i="9"/>
  <c r="F283" i="9" s="1"/>
  <c r="L283" i="9"/>
  <c r="E283" i="9"/>
  <c r="B283" i="9"/>
  <c r="M282" i="9"/>
  <c r="L282" i="9"/>
  <c r="F282" i="9"/>
  <c r="E282" i="9"/>
  <c r="B282" i="9" s="1"/>
  <c r="M281" i="9"/>
  <c r="L281" i="9"/>
  <c r="F281" i="9"/>
  <c r="E281" i="9"/>
  <c r="B281" i="9" s="1"/>
  <c r="M280" i="9"/>
  <c r="L280" i="9"/>
  <c r="F280" i="9" s="1"/>
  <c r="B280" i="9" s="1"/>
  <c r="E280" i="9"/>
  <c r="M279" i="9"/>
  <c r="L279" i="9"/>
  <c r="E279" i="9"/>
  <c r="M278" i="9"/>
  <c r="L278" i="9"/>
  <c r="F278" i="9"/>
  <c r="E278" i="9"/>
  <c r="B278" i="9" s="1"/>
  <c r="M277" i="9"/>
  <c r="L277" i="9"/>
  <c r="F277" i="9" s="1"/>
  <c r="B277" i="9" s="1"/>
  <c r="E277" i="9"/>
  <c r="M276" i="9"/>
  <c r="L276" i="9"/>
  <c r="F276" i="9" s="1"/>
  <c r="E276" i="9"/>
  <c r="B276" i="9"/>
  <c r="M275" i="9"/>
  <c r="F275" i="9" s="1"/>
  <c r="B275" i="9" s="1"/>
  <c r="L275" i="9"/>
  <c r="E275" i="9"/>
  <c r="M274" i="9"/>
  <c r="L274" i="9"/>
  <c r="F274" i="9"/>
  <c r="E274" i="9"/>
  <c r="M273" i="9"/>
  <c r="L273" i="9"/>
  <c r="F273" i="9"/>
  <c r="E273" i="9"/>
  <c r="B273" i="9" s="1"/>
  <c r="M272" i="9"/>
  <c r="L272" i="9"/>
  <c r="E272" i="9"/>
  <c r="M271" i="9"/>
  <c r="L271" i="9"/>
  <c r="F271" i="9" s="1"/>
  <c r="E271" i="9"/>
  <c r="B271" i="9" s="1"/>
  <c r="M270" i="9"/>
  <c r="L270" i="9"/>
  <c r="F270" i="9"/>
  <c r="E270" i="9"/>
  <c r="B270" i="9" s="1"/>
  <c r="M269" i="9"/>
  <c r="L269" i="9"/>
  <c r="F269" i="9" s="1"/>
  <c r="B269" i="9" s="1"/>
  <c r="E269" i="9"/>
  <c r="M268" i="9"/>
  <c r="L268" i="9"/>
  <c r="F268" i="9" s="1"/>
  <c r="B268" i="9" s="1"/>
  <c r="E268" i="9"/>
  <c r="M267" i="9"/>
  <c r="F267" i="9" s="1"/>
  <c r="B267" i="9" s="1"/>
  <c r="L267" i="9"/>
  <c r="E267" i="9"/>
  <c r="M266" i="9"/>
  <c r="L266" i="9"/>
  <c r="F266" i="9"/>
  <c r="E266" i="9"/>
  <c r="B266" i="9" s="1"/>
  <c r="M265" i="9"/>
  <c r="L265" i="9"/>
  <c r="F265" i="9"/>
  <c r="E265" i="9"/>
  <c r="M264" i="9"/>
  <c r="L264" i="9"/>
  <c r="F264" i="9" s="1"/>
  <c r="B264" i="9" s="1"/>
  <c r="E264" i="9"/>
  <c r="M263" i="9"/>
  <c r="L263" i="9"/>
  <c r="E263" i="9"/>
  <c r="M262" i="9"/>
  <c r="L262" i="9"/>
  <c r="F262" i="9"/>
  <c r="E262" i="9"/>
  <c r="B262" i="9" s="1"/>
  <c r="M261" i="9"/>
  <c r="L261" i="9"/>
  <c r="F261" i="9"/>
  <c r="B261" i="9" s="1"/>
  <c r="E261" i="9"/>
  <c r="M260" i="9"/>
  <c r="L260" i="9"/>
  <c r="F260" i="9" s="1"/>
  <c r="B260" i="9" s="1"/>
  <c r="E260" i="9"/>
  <c r="M259" i="9"/>
  <c r="F259" i="9" s="1"/>
  <c r="B259" i="9" s="1"/>
  <c r="L259" i="9"/>
  <c r="E259" i="9"/>
  <c r="M258" i="9"/>
  <c r="L258" i="9"/>
  <c r="F258" i="9"/>
  <c r="E258" i="9"/>
  <c r="M257" i="9"/>
  <c r="L257" i="9"/>
  <c r="F257" i="9"/>
  <c r="E257" i="9"/>
  <c r="M256" i="9"/>
  <c r="L256" i="9"/>
  <c r="F256" i="9" s="1"/>
  <c r="B256" i="9" s="1"/>
  <c r="E256" i="9"/>
  <c r="M255" i="9"/>
  <c r="L255" i="9"/>
  <c r="F255" i="9" s="1"/>
  <c r="B255" i="9" s="1"/>
  <c r="E255" i="9"/>
  <c r="M254" i="9"/>
  <c r="L254" i="9"/>
  <c r="F254" i="9"/>
  <c r="E254" i="9"/>
  <c r="B254" i="9" s="1"/>
  <c r="M253" i="9"/>
  <c r="L253" i="9"/>
  <c r="F253" i="9" s="1"/>
  <c r="B253" i="9" s="1"/>
  <c r="E253" i="9"/>
  <c r="M252" i="9"/>
  <c r="L252" i="9"/>
  <c r="F252" i="9" s="1"/>
  <c r="E252" i="9"/>
  <c r="B252" i="9"/>
  <c r="M251" i="9"/>
  <c r="F251" i="9" s="1"/>
  <c r="L251" i="9"/>
  <c r="E251" i="9"/>
  <c r="B251" i="9"/>
  <c r="M250" i="9"/>
  <c r="L250" i="9"/>
  <c r="F250" i="9"/>
  <c r="E250" i="9"/>
  <c r="B250" i="9" s="1"/>
  <c r="M249" i="9"/>
  <c r="L249" i="9"/>
  <c r="F249" i="9"/>
  <c r="B249" i="9" s="1"/>
  <c r="E249" i="9"/>
  <c r="M248" i="9"/>
  <c r="L248" i="9"/>
  <c r="E248" i="9"/>
  <c r="M247" i="9"/>
  <c r="L247" i="9"/>
  <c r="E247" i="9"/>
  <c r="M246" i="9"/>
  <c r="L246" i="9"/>
  <c r="F246" i="9"/>
  <c r="E246" i="9"/>
  <c r="B246" i="9" s="1"/>
  <c r="M245" i="9"/>
  <c r="L245" i="9"/>
  <c r="F245" i="9"/>
  <c r="B245" i="9" s="1"/>
  <c r="E245" i="9"/>
  <c r="M244" i="9"/>
  <c r="L244" i="9"/>
  <c r="E244" i="9"/>
  <c r="M243" i="9"/>
  <c r="L243" i="9"/>
  <c r="E243" i="9"/>
  <c r="M242" i="9"/>
  <c r="F242" i="9" s="1"/>
  <c r="L242" i="9"/>
  <c r="E242" i="9"/>
  <c r="M241" i="9"/>
  <c r="L241" i="9"/>
  <c r="F241" i="9"/>
  <c r="B241" i="9" s="1"/>
  <c r="E241" i="9"/>
  <c r="M240" i="9"/>
  <c r="L240" i="9"/>
  <c r="E240" i="9"/>
  <c r="M239" i="9"/>
  <c r="L239" i="9"/>
  <c r="E239" i="9"/>
  <c r="M238" i="9"/>
  <c r="F238" i="9" s="1"/>
  <c r="L238" i="9"/>
  <c r="E238" i="9"/>
  <c r="M237" i="9"/>
  <c r="L237" i="9"/>
  <c r="E237" i="9"/>
  <c r="M236" i="9"/>
  <c r="L236" i="9"/>
  <c r="E236" i="9"/>
  <c r="M235" i="9"/>
  <c r="L235" i="9"/>
  <c r="F235" i="9" s="1"/>
  <c r="B235" i="9" s="1"/>
  <c r="E235" i="9"/>
  <c r="M234" i="9"/>
  <c r="L234" i="9"/>
  <c r="F234" i="9"/>
  <c r="E234" i="9"/>
  <c r="M233" i="9"/>
  <c r="L233" i="9"/>
  <c r="F233" i="9"/>
  <c r="B233" i="9" s="1"/>
  <c r="E233" i="9"/>
  <c r="M232" i="9"/>
  <c r="L232" i="9"/>
  <c r="F232" i="9" s="1"/>
  <c r="B232" i="9" s="1"/>
  <c r="E232" i="9"/>
  <c r="M231" i="9"/>
  <c r="L231" i="9"/>
  <c r="F231" i="9" s="1"/>
  <c r="E231" i="9"/>
  <c r="B231" i="9" s="1"/>
  <c r="M230" i="9"/>
  <c r="L230" i="9"/>
  <c r="F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E172" i="9" s="1"/>
  <c r="G172" i="9"/>
  <c r="F172" i="9"/>
  <c r="B172" i="9"/>
  <c r="H171" i="9"/>
  <c r="G171" i="9"/>
  <c r="F171" i="9"/>
  <c r="E171" i="9"/>
  <c r="B171" i="9" s="1"/>
  <c r="H170" i="9"/>
  <c r="G170" i="9"/>
  <c r="E170" i="9" s="1"/>
  <c r="B170" i="9" s="1"/>
  <c r="F170" i="9"/>
  <c r="H169" i="9"/>
  <c r="G169" i="9"/>
  <c r="F169" i="9"/>
  <c r="H168" i="9"/>
  <c r="G168" i="9"/>
  <c r="F168" i="9"/>
  <c r="E168" i="9"/>
  <c r="B168" i="9" s="1"/>
  <c r="H167" i="9"/>
  <c r="G167" i="9"/>
  <c r="F167" i="9"/>
  <c r="E167" i="9"/>
  <c r="B167" i="9" s="1"/>
  <c r="H166" i="9"/>
  <c r="G166" i="9"/>
  <c r="E166" i="9" s="1"/>
  <c r="F166" i="9"/>
  <c r="H165" i="9"/>
  <c r="G165" i="9"/>
  <c r="E165" i="9" s="1"/>
  <c r="B165" i="9" s="1"/>
  <c r="F165" i="9"/>
  <c r="H164" i="9"/>
  <c r="E164" i="9" s="1"/>
  <c r="G164" i="9"/>
  <c r="F164" i="9"/>
  <c r="B164" i="9"/>
  <c r="H163" i="9"/>
  <c r="G163" i="9"/>
  <c r="F163" i="9"/>
  <c r="E163" i="9"/>
  <c r="H162" i="9"/>
  <c r="G162" i="9"/>
  <c r="E162" i="9" s="1"/>
  <c r="B162" i="9" s="1"/>
  <c r="F162" i="9"/>
  <c r="H161" i="9"/>
  <c r="G161" i="9"/>
  <c r="F161" i="9"/>
  <c r="H160" i="9"/>
  <c r="G160" i="9"/>
  <c r="F160" i="9"/>
  <c r="E160" i="9"/>
  <c r="B160" i="9" s="1"/>
  <c r="H159" i="9"/>
  <c r="G159" i="9"/>
  <c r="F159" i="9"/>
  <c r="E159" i="9"/>
  <c r="B159" i="9" s="1"/>
  <c r="H158" i="9"/>
  <c r="G158" i="9"/>
  <c r="E158" i="9" s="1"/>
  <c r="F158" i="9"/>
  <c r="H157" i="9"/>
  <c r="G157" i="9"/>
  <c r="E157" i="9" s="1"/>
  <c r="B157" i="9" s="1"/>
  <c r="F157" i="9"/>
  <c r="F156" i="9"/>
  <c r="H155" i="9"/>
  <c r="G155" i="9"/>
  <c r="F155" i="9"/>
  <c r="E155" i="9"/>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H146" i="9"/>
  <c r="G146" i="9"/>
  <c r="E146" i="9" s="1"/>
  <c r="F146" i="9"/>
  <c r="H145" i="9"/>
  <c r="G145" i="9"/>
  <c r="F145" i="9"/>
  <c r="H144" i="9"/>
  <c r="E144" i="9" s="1"/>
  <c r="B144" i="9" s="1"/>
  <c r="G144" i="9"/>
  <c r="F144" i="9"/>
  <c r="H143" i="9"/>
  <c r="G143" i="9"/>
  <c r="F143" i="9"/>
  <c r="E143" i="9"/>
  <c r="B143" i="9" s="1"/>
  <c r="H142" i="9"/>
  <c r="G142" i="9"/>
  <c r="E142" i="9" s="1"/>
  <c r="B142" i="9" s="1"/>
  <c r="F142" i="9"/>
  <c r="H141" i="9"/>
  <c r="G141" i="9"/>
  <c r="E141" i="9" s="1"/>
  <c r="F141" i="9"/>
  <c r="B141" i="9"/>
  <c r="H140" i="9"/>
  <c r="E140" i="9" s="1"/>
  <c r="B140" i="9" s="1"/>
  <c r="G140" i="9"/>
  <c r="F140" i="9"/>
  <c r="H139" i="9"/>
  <c r="G139" i="9"/>
  <c r="F139" i="9"/>
  <c r="E139" i="9"/>
  <c r="B139" i="9" s="1"/>
  <c r="H138" i="9"/>
  <c r="G138" i="9"/>
  <c r="E138" i="9" s="1"/>
  <c r="F138" i="9"/>
  <c r="H137" i="9"/>
  <c r="G137" i="9"/>
  <c r="E137" i="9" s="1"/>
  <c r="B137" i="9" s="1"/>
  <c r="F137" i="9"/>
  <c r="H136" i="9"/>
  <c r="G136" i="9"/>
  <c r="F136" i="9"/>
  <c r="E136" i="9"/>
  <c r="B136" i="9"/>
  <c r="H135" i="9"/>
  <c r="G135" i="9"/>
  <c r="F135" i="9"/>
  <c r="E135" i="9"/>
  <c r="B135" i="9" s="1"/>
  <c r="H134" i="9"/>
  <c r="G134" i="9"/>
  <c r="E134" i="9" s="1"/>
  <c r="B134" i="9" s="1"/>
  <c r="F134" i="9"/>
  <c r="H133" i="9"/>
  <c r="G133" i="9"/>
  <c r="E133" i="9" s="1"/>
  <c r="B133" i="9" s="1"/>
  <c r="F133" i="9"/>
  <c r="H132" i="9"/>
  <c r="E132" i="9" s="1"/>
  <c r="G132" i="9"/>
  <c r="F132" i="9"/>
  <c r="B132" i="9"/>
  <c r="H131" i="9"/>
  <c r="G131" i="9"/>
  <c r="F131" i="9"/>
  <c r="E131" i="9"/>
  <c r="H130" i="9"/>
  <c r="G130" i="9"/>
  <c r="E130" i="9" s="1"/>
  <c r="F130" i="9"/>
  <c r="H129" i="9"/>
  <c r="G129" i="9"/>
  <c r="E129" i="9" s="1"/>
  <c r="B129" i="9" s="1"/>
  <c r="F129" i="9"/>
  <c r="H128" i="9"/>
  <c r="G128" i="9"/>
  <c r="F128" i="9"/>
  <c r="E128" i="9"/>
  <c r="B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H114" i="9"/>
  <c r="G114" i="9"/>
  <c r="E114" i="9" s="1"/>
  <c r="F114" i="9"/>
  <c r="H113" i="9"/>
  <c r="G113" i="9"/>
  <c r="F113" i="9"/>
  <c r="H112" i="9"/>
  <c r="E112" i="9" s="1"/>
  <c r="B112" i="9" s="1"/>
  <c r="G112" i="9"/>
  <c r="F112" i="9"/>
  <c r="H111" i="9"/>
  <c r="G111" i="9"/>
  <c r="F111" i="9"/>
  <c r="E111" i="9"/>
  <c r="B111" i="9" s="1"/>
  <c r="H110" i="9"/>
  <c r="G110" i="9"/>
  <c r="E110" i="9" s="1"/>
  <c r="B110" i="9" s="1"/>
  <c r="F110" i="9"/>
  <c r="H109" i="9"/>
  <c r="G109" i="9"/>
  <c r="E109" i="9" s="1"/>
  <c r="F109" i="9"/>
  <c r="B109" i="9"/>
  <c r="H108" i="9"/>
  <c r="E108" i="9" s="1"/>
  <c r="B108" i="9" s="1"/>
  <c r="G108" i="9"/>
  <c r="F108" i="9"/>
  <c r="H107" i="9"/>
  <c r="G107" i="9"/>
  <c r="F107" i="9"/>
  <c r="E107" i="9"/>
  <c r="B107" i="9" s="1"/>
  <c r="H106" i="9"/>
  <c r="G106" i="9"/>
  <c r="E106" i="9" s="1"/>
  <c r="F106" i="9"/>
  <c r="H105" i="9"/>
  <c r="G105" i="9"/>
  <c r="E105" i="9" s="1"/>
  <c r="B105" i="9" s="1"/>
  <c r="F105" i="9"/>
  <c r="H104" i="9"/>
  <c r="G104" i="9"/>
  <c r="F104" i="9"/>
  <c r="E104" i="9"/>
  <c r="B104" i="9"/>
  <c r="H103" i="9"/>
  <c r="G103" i="9"/>
  <c r="F103" i="9"/>
  <c r="E103" i="9"/>
  <c r="B103" i="9" s="1"/>
  <c r="H102" i="9"/>
  <c r="G102" i="9"/>
  <c r="E102" i="9" s="1"/>
  <c r="B102" i="9" s="1"/>
  <c r="F102" i="9"/>
  <c r="H101" i="9"/>
  <c r="G101" i="9"/>
  <c r="E101" i="9" s="1"/>
  <c r="B101" i="9" s="1"/>
  <c r="F101" i="9"/>
  <c r="H100" i="9"/>
  <c r="E100" i="9" s="1"/>
  <c r="G100" i="9"/>
  <c r="F100" i="9"/>
  <c r="B100" i="9"/>
  <c r="H99" i="9"/>
  <c r="G99" i="9"/>
  <c r="F99" i="9"/>
  <c r="E99" i="9"/>
  <c r="H98" i="9"/>
  <c r="G98" i="9"/>
  <c r="E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E92" i="9" s="1"/>
  <c r="B92" i="9" s="1"/>
  <c r="G92" i="9"/>
  <c r="F92" i="9"/>
  <c r="H91" i="9"/>
  <c r="G91" i="9"/>
  <c r="F91" i="9"/>
  <c r="E91" i="9"/>
  <c r="H90" i="9"/>
  <c r="G90" i="9"/>
  <c r="E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H82" i="9"/>
  <c r="G82" i="9"/>
  <c r="F82" i="9"/>
  <c r="H81" i="9"/>
  <c r="G81" i="9"/>
  <c r="F81" i="9"/>
  <c r="H80" i="9"/>
  <c r="E80" i="9" s="1"/>
  <c r="B80" i="9" s="1"/>
  <c r="G80" i="9"/>
  <c r="F80" i="9"/>
  <c r="H79" i="9"/>
  <c r="G79" i="9"/>
  <c r="F79" i="9"/>
  <c r="E79" i="9"/>
  <c r="B79" i="9" s="1"/>
  <c r="H78" i="9"/>
  <c r="G78" i="9"/>
  <c r="E78" i="9" s="1"/>
  <c r="B78" i="9" s="1"/>
  <c r="F78" i="9"/>
  <c r="H77" i="9"/>
  <c r="G77" i="9"/>
  <c r="E77" i="9" s="1"/>
  <c r="F77" i="9"/>
  <c r="B77" i="9"/>
  <c r="H76" i="9"/>
  <c r="E76" i="9" s="1"/>
  <c r="B76" i="9" s="1"/>
  <c r="G76" i="9"/>
  <c r="F76" i="9"/>
  <c r="H75" i="9"/>
  <c r="G75" i="9"/>
  <c r="F75" i="9"/>
  <c r="E75" i="9"/>
  <c r="B75" i="9" s="1"/>
  <c r="H74" i="9"/>
  <c r="G74" i="9"/>
  <c r="E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H66" i="9"/>
  <c r="G66" i="9"/>
  <c r="E66" i="9" s="1"/>
  <c r="F66" i="9"/>
  <c r="H65" i="9"/>
  <c r="G65" i="9"/>
  <c r="E65" i="9" s="1"/>
  <c r="B65" i="9" s="1"/>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H58" i="9"/>
  <c r="G58" i="9"/>
  <c r="E58" i="9" s="1"/>
  <c r="F58" i="9"/>
  <c r="H57" i="9"/>
  <c r="G57" i="9"/>
  <c r="F57" i="9"/>
  <c r="H56" i="9"/>
  <c r="G56" i="9"/>
  <c r="F56" i="9"/>
  <c r="H55" i="9"/>
  <c r="G55" i="9"/>
  <c r="F55" i="9"/>
  <c r="H54" i="9"/>
  <c r="G54" i="9"/>
  <c r="F54" i="9"/>
  <c r="E54" i="9"/>
  <c r="B54" i="9" s="1"/>
  <c r="H53" i="9"/>
  <c r="G53" i="9"/>
  <c r="F53" i="9"/>
  <c r="H52" i="9"/>
  <c r="E52" i="9" s="1"/>
  <c r="B52" i="9" s="1"/>
  <c r="G52" i="9"/>
  <c r="F52" i="9"/>
  <c r="H51" i="9"/>
  <c r="E51" i="9" s="1"/>
  <c r="B51" i="9" s="1"/>
  <c r="G51" i="9"/>
  <c r="F51" i="9"/>
  <c r="H50" i="9"/>
  <c r="G50" i="9"/>
  <c r="F50" i="9"/>
  <c r="H49" i="9"/>
  <c r="G49" i="9"/>
  <c r="F49" i="9"/>
  <c r="H48" i="9"/>
  <c r="G48" i="9"/>
  <c r="F48" i="9"/>
  <c r="H47" i="9"/>
  <c r="G47" i="9"/>
  <c r="E47" i="9" s="1"/>
  <c r="B47" i="9" s="1"/>
  <c r="F47" i="9"/>
  <c r="H46" i="9"/>
  <c r="E46" i="9" s="1"/>
  <c r="B46" i="9" s="1"/>
  <c r="G46" i="9"/>
  <c r="F46" i="9"/>
  <c r="H45" i="9"/>
  <c r="G45" i="9"/>
  <c r="E45" i="9" s="1"/>
  <c r="B45" i="9" s="1"/>
  <c r="F45" i="9"/>
  <c r="H44" i="9"/>
  <c r="G44" i="9"/>
  <c r="F44" i="9"/>
  <c r="E44" i="9"/>
  <c r="B44" i="9" s="1"/>
  <c r="H43" i="9"/>
  <c r="E43" i="9" s="1"/>
  <c r="B43" i="9" s="1"/>
  <c r="G43" i="9"/>
  <c r="F43" i="9"/>
  <c r="H42" i="9"/>
  <c r="G42" i="9"/>
  <c r="E42" i="9" s="1"/>
  <c r="B42" i="9" s="1"/>
  <c r="F42" i="9"/>
  <c r="H41" i="9"/>
  <c r="G41" i="9"/>
  <c r="E41" i="9" s="1"/>
  <c r="B41" i="9" s="1"/>
  <c r="F41" i="9"/>
  <c r="H40" i="9"/>
  <c r="G40" i="9"/>
  <c r="E40" i="9" s="1"/>
  <c r="B40" i="9" s="1"/>
  <c r="F40" i="9"/>
  <c r="H39" i="9"/>
  <c r="G39" i="9"/>
  <c r="E39" i="9" s="1"/>
  <c r="B39" i="9" s="1"/>
  <c r="F39" i="9"/>
  <c r="H38" i="9"/>
  <c r="E38" i="9" s="1"/>
  <c r="B38" i="9" s="1"/>
  <c r="G38" i="9"/>
  <c r="F38" i="9"/>
  <c r="H37" i="9"/>
  <c r="G37" i="9"/>
  <c r="F37" i="9"/>
  <c r="H36" i="9"/>
  <c r="G36" i="9"/>
  <c r="F36" i="9"/>
  <c r="H35" i="9"/>
  <c r="E35" i="9" s="1"/>
  <c r="B35" i="9" s="1"/>
  <c r="G35" i="9"/>
  <c r="F35" i="9"/>
  <c r="H34" i="9"/>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F28" i="9"/>
  <c r="E28" i="9"/>
  <c r="B28" i="9" s="1"/>
  <c r="H27" i="9"/>
  <c r="E27" i="9" s="1"/>
  <c r="B27" i="9" s="1"/>
  <c r="G27" i="9"/>
  <c r="F27" i="9"/>
  <c r="H26" i="9"/>
  <c r="G26" i="9"/>
  <c r="F26" i="9"/>
  <c r="H25" i="9"/>
  <c r="G25" i="9"/>
  <c r="E25" i="9" s="1"/>
  <c r="B25" i="9" s="1"/>
  <c r="F25" i="9"/>
  <c r="F24" i="9"/>
  <c r="F4" i="9"/>
  <c r="O3" i="9"/>
  <c r="G296" i="9" s="1"/>
  <c r="E296" i="9" s="1"/>
  <c r="B296" i="9" s="1"/>
  <c r="I3" i="9"/>
  <c r="H3" i="9"/>
  <c r="G3" i="9"/>
  <c r="D104" i="8"/>
  <c r="C1681" i="1" s="1"/>
  <c r="H1681" i="1" s="1"/>
  <c r="D97" i="8"/>
  <c r="D92" i="8"/>
  <c r="D87" i="8"/>
  <c r="D82" i="8"/>
  <c r="D77" i="8"/>
  <c r="D51" i="8" s="1"/>
  <c r="D45" i="8" s="1"/>
  <c r="D72" i="8"/>
  <c r="D67" i="8"/>
  <c r="D62" i="8"/>
  <c r="D57" i="8"/>
  <c r="D52" i="8"/>
  <c r="D46" i="8"/>
  <c r="D37" i="8"/>
  <c r="D27" i="8"/>
  <c r="D25" i="8" s="1"/>
  <c r="C1602" i="1" s="1"/>
  <c r="D18" i="8"/>
  <c r="D8" i="8"/>
  <c r="D6" i="8" s="1"/>
  <c r="C1583" i="1" s="1"/>
  <c r="G1583" i="1" s="1"/>
  <c r="E44" i="7"/>
  <c r="D44" i="7"/>
  <c r="E39" i="7"/>
  <c r="E38" i="7" s="1"/>
  <c r="D39" i="7"/>
  <c r="D38" i="7"/>
  <c r="E30" i="7"/>
  <c r="D30" i="7"/>
  <c r="E23" i="7"/>
  <c r="D23" i="7"/>
  <c r="D22" i="7" s="1"/>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E5" i="6" s="1"/>
  <c r="E141"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F291" i="5"/>
  <c r="E291" i="5"/>
  <c r="D291" i="5"/>
  <c r="F290" i="5"/>
  <c r="F289" i="5"/>
  <c r="F288" i="5"/>
  <c r="F287" i="5"/>
  <c r="F286" i="5"/>
  <c r="F285" i="5"/>
  <c r="F284" i="5"/>
  <c r="F283" i="5"/>
  <c r="F282" i="5"/>
  <c r="F281" i="5"/>
  <c r="F280" i="5"/>
  <c r="F279" i="5"/>
  <c r="F278" i="5"/>
  <c r="F277" i="5"/>
  <c r="E277" i="5"/>
  <c r="E274" i="5" s="1"/>
  <c r="D1278" i="1" s="1"/>
  <c r="D277" i="5"/>
  <c r="F276" i="5"/>
  <c r="F275" i="5"/>
  <c r="D274" i="5"/>
  <c r="F274" i="5" s="1"/>
  <c r="F273" i="5"/>
  <c r="F272" i="5"/>
  <c r="F271" i="5"/>
  <c r="F270" i="5"/>
  <c r="F269" i="5"/>
  <c r="F268" i="5"/>
  <c r="F267" i="5"/>
  <c r="F266" i="5"/>
  <c r="F265" i="5"/>
  <c r="E264" i="5"/>
  <c r="D264" i="5"/>
  <c r="F264" i="5" s="1"/>
  <c r="F263" i="5"/>
  <c r="F262" i="5"/>
  <c r="F261" i="5"/>
  <c r="E260" i="5"/>
  <c r="F260" i="5" s="1"/>
  <c r="D260" i="5"/>
  <c r="F259" i="5"/>
  <c r="F258" i="5"/>
  <c r="F257" i="5"/>
  <c r="E256" i="5"/>
  <c r="D1260" i="1" s="1"/>
  <c r="D256" i="5"/>
  <c r="D255" i="5" s="1"/>
  <c r="F254" i="5"/>
  <c r="F253" i="5"/>
  <c r="E252" i="5"/>
  <c r="D252" i="5"/>
  <c r="F250" i="5"/>
  <c r="F249" i="5"/>
  <c r="E248" i="5"/>
  <c r="F248" i="5" s="1"/>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D219" i="5" s="1"/>
  <c r="F218" i="5"/>
  <c r="F217" i="5"/>
  <c r="F216" i="5"/>
  <c r="F215" i="5"/>
  <c r="F214" i="5"/>
  <c r="F213" i="5"/>
  <c r="F212" i="5"/>
  <c r="E211" i="5"/>
  <c r="D211" i="5"/>
  <c r="F211" i="5" s="1"/>
  <c r="F210" i="5"/>
  <c r="F209" i="5"/>
  <c r="F208" i="5"/>
  <c r="F207" i="5"/>
  <c r="F206" i="5"/>
  <c r="F205" i="5"/>
  <c r="E204" i="5"/>
  <c r="E203" i="5" s="1"/>
  <c r="H338" i="9" s="1"/>
  <c r="D204" i="5"/>
  <c r="F204" i="5" s="1"/>
  <c r="F202" i="5"/>
  <c r="F201" i="5"/>
  <c r="F200" i="5"/>
  <c r="F199" i="5"/>
  <c r="F198" i="5"/>
  <c r="F197" i="5"/>
  <c r="E197" i="5"/>
  <c r="H337" i="9" s="1"/>
  <c r="D197" i="5"/>
  <c r="G337" i="9" s="1"/>
  <c r="F196" i="5"/>
  <c r="F195" i="5"/>
  <c r="F194" i="5"/>
  <c r="F193" i="5"/>
  <c r="F192" i="5"/>
  <c r="F191" i="5"/>
  <c r="F190" i="5"/>
  <c r="F189" i="5"/>
  <c r="F188" i="5"/>
  <c r="F187" i="5"/>
  <c r="E186" i="5"/>
  <c r="D186" i="5"/>
  <c r="D178" i="5" s="1"/>
  <c r="F185" i="5"/>
  <c r="F184" i="5"/>
  <c r="F183" i="5"/>
  <c r="F182" i="5"/>
  <c r="E181" i="5"/>
  <c r="D181" i="5"/>
  <c r="F180" i="5"/>
  <c r="F179" i="5"/>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F146" i="5"/>
  <c r="F145" i="5"/>
  <c r="F144" i="5"/>
  <c r="F143" i="5"/>
  <c r="E143" i="5"/>
  <c r="D143" i="5"/>
  <c r="F142" i="5"/>
  <c r="F141" i="5"/>
  <c r="F140" i="5"/>
  <c r="F139" i="5"/>
  <c r="F138" i="5"/>
  <c r="F137" i="5"/>
  <c r="E136" i="5"/>
  <c r="E135" i="5" s="1"/>
  <c r="D1140" i="1" s="1"/>
  <c r="D136" i="5"/>
  <c r="D135" i="5"/>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4" i="9" s="1"/>
  <c r="D89" i="5"/>
  <c r="F89" i="5" s="1"/>
  <c r="F87" i="5"/>
  <c r="F86" i="5"/>
  <c r="F85" i="5"/>
  <c r="F84" i="5"/>
  <c r="F83" i="5"/>
  <c r="E82" i="5"/>
  <c r="F82" i="5" s="1"/>
  <c r="D82" i="5"/>
  <c r="F81" i="5"/>
  <c r="F80" i="5"/>
  <c r="F79" i="5"/>
  <c r="F78" i="5"/>
  <c r="F77" i="5"/>
  <c r="F76" i="5"/>
  <c r="E76" i="5"/>
  <c r="D76" i="5"/>
  <c r="F75" i="5"/>
  <c r="F74" i="5"/>
  <c r="F73" i="5"/>
  <c r="F72" i="5"/>
  <c r="F71" i="5"/>
  <c r="E71" i="5"/>
  <c r="E70" i="5" s="1"/>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E597" i="4" s="1"/>
  <c r="D609" i="4"/>
  <c r="F609" i="4" s="1"/>
  <c r="F608" i="4"/>
  <c r="F607" i="4"/>
  <c r="E607" i="4"/>
  <c r="H156" i="9" s="1"/>
  <c r="D607" i="4"/>
  <c r="G156" i="9" s="1"/>
  <c r="F606" i="4"/>
  <c r="F605" i="4"/>
  <c r="F604" i="4"/>
  <c r="E603" i="4"/>
  <c r="D603" i="4"/>
  <c r="F603" i="4" s="1"/>
  <c r="F602" i="4"/>
  <c r="F601" i="4"/>
  <c r="F600" i="4"/>
  <c r="F599" i="4"/>
  <c r="E598" i="4"/>
  <c r="D598" i="4"/>
  <c r="F598" i="4" s="1"/>
  <c r="D597" i="4"/>
  <c r="F597" i="4" s="1"/>
  <c r="F596" i="4"/>
  <c r="F595" i="4"/>
  <c r="E594" i="4"/>
  <c r="D594" i="4"/>
  <c r="F594" i="4" s="1"/>
  <c r="F593" i="4"/>
  <c r="F592" i="4"/>
  <c r="F591" i="4"/>
  <c r="E591" i="4"/>
  <c r="D591" i="4"/>
  <c r="F590" i="4"/>
  <c r="E589" i="4"/>
  <c r="E584" i="4" s="1"/>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D537" i="4"/>
  <c r="E536" i="4"/>
  <c r="F534" i="4"/>
  <c r="F533" i="4"/>
  <c r="E532" i="4"/>
  <c r="D532" i="4"/>
  <c r="F532" i="4" s="1"/>
  <c r="F531" i="4"/>
  <c r="F530" i="4"/>
  <c r="F529" i="4"/>
  <c r="E529" i="4"/>
  <c r="E522" i="4" s="1"/>
  <c r="D529" i="4"/>
  <c r="F528" i="4"/>
  <c r="F527" i="4"/>
  <c r="E526" i="4"/>
  <c r="D526" i="4"/>
  <c r="F526" i="4" s="1"/>
  <c r="F525" i="4"/>
  <c r="F524" i="4"/>
  <c r="E523" i="4"/>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D491" i="4" s="1"/>
  <c r="F491" i="4" s="1"/>
  <c r="F490" i="4"/>
  <c r="F489" i="4"/>
  <c r="E488" i="4"/>
  <c r="D488" i="4"/>
  <c r="F488" i="4" s="1"/>
  <c r="F487" i="4"/>
  <c r="F486" i="4"/>
  <c r="E485" i="4"/>
  <c r="D485" i="4"/>
  <c r="D479" i="4" s="1"/>
  <c r="F479"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E431" i="4" s="1"/>
  <c r="E430" i="4" s="1"/>
  <c r="D445" i="4"/>
  <c r="F445" i="4" s="1"/>
  <c r="F444" i="4"/>
  <c r="F443" i="4"/>
  <c r="F442" i="4"/>
  <c r="F441" i="4"/>
  <c r="E440" i="4"/>
  <c r="D440" i="4"/>
  <c r="F440" i="4" s="1"/>
  <c r="F439" i="4"/>
  <c r="F438" i="4"/>
  <c r="E437" i="4"/>
  <c r="D437" i="4"/>
  <c r="D431" i="4" s="1"/>
  <c r="F436" i="4"/>
  <c r="F435" i="4"/>
  <c r="F434" i="4"/>
  <c r="F433" i="4"/>
  <c r="F432" i="4"/>
  <c r="E432" i="4"/>
  <c r="D432" i="4"/>
  <c r="E428" i="4"/>
  <c r="D428" i="4"/>
  <c r="E427" i="4"/>
  <c r="D422" i="1" s="1"/>
  <c r="H422" i="1" s="1"/>
  <c r="D427" i="4"/>
  <c r="D648" i="4" s="1"/>
  <c r="F648" i="4" s="1"/>
  <c r="E426" i="4"/>
  <c r="D426" i="4"/>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E373" i="4" s="1"/>
  <c r="D368" i="1" s="1"/>
  <c r="D379" i="4"/>
  <c r="F378" i="4"/>
  <c r="F377" i="4"/>
  <c r="F376" i="4"/>
  <c r="F375" i="4"/>
  <c r="F374" i="4"/>
  <c r="E374" i="4"/>
  <c r="D374" i="4"/>
  <c r="D373" i="4"/>
  <c r="F372" i="4"/>
  <c r="F371" i="4"/>
  <c r="F370" i="4"/>
  <c r="F369" i="4"/>
  <c r="F368" i="4"/>
  <c r="F367" i="4"/>
  <c r="F366" i="4"/>
  <c r="E366" i="4"/>
  <c r="D366" i="4"/>
  <c r="F365" i="4"/>
  <c r="F364" i="4"/>
  <c r="F363" i="4"/>
  <c r="E362" i="4"/>
  <c r="E361" i="4" s="1"/>
  <c r="D362" i="4"/>
  <c r="F362" i="4" s="1"/>
  <c r="F359" i="4"/>
  <c r="F358" i="4"/>
  <c r="E358" i="4"/>
  <c r="D358" i="4"/>
  <c r="F357" i="4"/>
  <c r="F356"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D321" i="4" s="1"/>
  <c r="F321"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D273" i="4"/>
  <c r="F273" i="4" s="1"/>
  <c r="F272" i="4"/>
  <c r="F271" i="4"/>
  <c r="F270" i="4"/>
  <c r="E269" i="4"/>
  <c r="F269"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E234" i="4"/>
  <c r="D230" i="1" s="1"/>
  <c r="D234" i="4"/>
  <c r="F234" i="4" s="1"/>
  <c r="F233" i="4"/>
  <c r="F232" i="4"/>
  <c r="E231" i="4"/>
  <c r="D231" i="4"/>
  <c r="D230" i="4" s="1"/>
  <c r="F229" i="4"/>
  <c r="F228" i="4"/>
  <c r="F227" i="4"/>
  <c r="F226" i="4"/>
  <c r="F225" i="4"/>
  <c r="E225" i="4"/>
  <c r="D225" i="4"/>
  <c r="F224" i="4"/>
  <c r="F223" i="4"/>
  <c r="F222" i="4"/>
  <c r="E222" i="4"/>
  <c r="D222" i="4"/>
  <c r="D221" i="4" s="1"/>
  <c r="F221" i="4" s="1"/>
  <c r="E221" i="4"/>
  <c r="F220" i="4"/>
  <c r="F219" i="4"/>
  <c r="F218" i="4"/>
  <c r="F217" i="4"/>
  <c r="E216" i="4"/>
  <c r="E202" i="4" s="1"/>
  <c r="D198" i="1"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D140" i="4" s="1"/>
  <c r="F139" i="4"/>
  <c r="F138" i="4"/>
  <c r="F137" i="4"/>
  <c r="F136" i="4"/>
  <c r="E135" i="4"/>
  <c r="F135" i="4" s="1"/>
  <c r="D135" i="4"/>
  <c r="D134" i="4"/>
  <c r="F133" i="4"/>
  <c r="F132" i="4"/>
  <c r="F131" i="4"/>
  <c r="F130" i="4"/>
  <c r="E129" i="4"/>
  <c r="D129" i="4"/>
  <c r="F128" i="4"/>
  <c r="F127" i="4"/>
  <c r="E126" i="4"/>
  <c r="D126" i="4"/>
  <c r="D125" i="4"/>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E77" i="4"/>
  <c r="F77" i="4" s="1"/>
  <c r="D77" i="4"/>
  <c r="F76" i="4"/>
  <c r="F75" i="4"/>
  <c r="E74" i="4"/>
  <c r="D70" i="1" s="1"/>
  <c r="D74" i="4"/>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D49" i="4"/>
  <c r="F48" i="4"/>
  <c r="F47" i="4"/>
  <c r="F46" i="4"/>
  <c r="F45"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I41" i="3"/>
  <c r="G41" i="3"/>
  <c r="B41" i="3"/>
  <c r="I40" i="3"/>
  <c r="G40" i="3"/>
  <c r="B40" i="3"/>
  <c r="G39" i="3"/>
  <c r="B39" i="3"/>
  <c r="H38" i="3"/>
  <c r="G38" i="3"/>
  <c r="B38" i="3"/>
  <c r="I36" i="3"/>
  <c r="H36" i="3"/>
  <c r="G36" i="3"/>
  <c r="B36" i="3"/>
  <c r="I35" i="3"/>
  <c r="H35" i="3"/>
  <c r="G35" i="3"/>
  <c r="B35" i="3"/>
  <c r="H34" i="3"/>
  <c r="G34" i="3"/>
  <c r="B34" i="3"/>
  <c r="H33" i="3"/>
  <c r="G33" i="3"/>
  <c r="B33" i="3"/>
  <c r="I31" i="3"/>
  <c r="G31" i="3"/>
  <c r="B31" i="3"/>
  <c r="I30"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C1686" i="1"/>
  <c r="H1686" i="1" s="1"/>
  <c r="G1685" i="1"/>
  <c r="C1685" i="1"/>
  <c r="H1685" i="1" s="1"/>
  <c r="C1684" i="1"/>
  <c r="C1683" i="1"/>
  <c r="G1683" i="1" s="1"/>
  <c r="C1682" i="1"/>
  <c r="H1682" i="1" s="1"/>
  <c r="C1680" i="1"/>
  <c r="H1680" i="1" s="1"/>
  <c r="H1679" i="1"/>
  <c r="G1679" i="1"/>
  <c r="C1679" i="1"/>
  <c r="H1678" i="1"/>
  <c r="G1678" i="1"/>
  <c r="C1678" i="1"/>
  <c r="G1677" i="1"/>
  <c r="C1677" i="1"/>
  <c r="H1677" i="1" s="1"/>
  <c r="C1676" i="1"/>
  <c r="C1675" i="1"/>
  <c r="G1675" i="1" s="1"/>
  <c r="H1674" i="1"/>
  <c r="G1674" i="1"/>
  <c r="C1674" i="1"/>
  <c r="G1673" i="1"/>
  <c r="C1673" i="1"/>
  <c r="H1673" i="1" s="1"/>
  <c r="C1672" i="1"/>
  <c r="H1672" i="1" s="1"/>
  <c r="H1671" i="1"/>
  <c r="G1671" i="1"/>
  <c r="C1671" i="1"/>
  <c r="H1670" i="1"/>
  <c r="G1670" i="1"/>
  <c r="C1670" i="1"/>
  <c r="G1669" i="1"/>
  <c r="C1669" i="1"/>
  <c r="H1669" i="1" s="1"/>
  <c r="C1668" i="1"/>
  <c r="C1667" i="1"/>
  <c r="G1667" i="1" s="1"/>
  <c r="H1666" i="1"/>
  <c r="G1666" i="1"/>
  <c r="C1666" i="1"/>
  <c r="G1665" i="1"/>
  <c r="C1665" i="1"/>
  <c r="H1665" i="1" s="1"/>
  <c r="C1664" i="1"/>
  <c r="H1664" i="1" s="1"/>
  <c r="H1663" i="1"/>
  <c r="G1663" i="1"/>
  <c r="C1663" i="1"/>
  <c r="H1662" i="1"/>
  <c r="G1662" i="1"/>
  <c r="C1662" i="1"/>
  <c r="G1661" i="1"/>
  <c r="C1661" i="1"/>
  <c r="H1661" i="1" s="1"/>
  <c r="C1660" i="1"/>
  <c r="C1659" i="1"/>
  <c r="G1659" i="1" s="1"/>
  <c r="H1658" i="1"/>
  <c r="G1658" i="1"/>
  <c r="C1658" i="1"/>
  <c r="G1657" i="1"/>
  <c r="C1657" i="1"/>
  <c r="H1657" i="1" s="1"/>
  <c r="C1656" i="1"/>
  <c r="H1656" i="1" s="1"/>
  <c r="H1655" i="1"/>
  <c r="G1655" i="1"/>
  <c r="C1655" i="1"/>
  <c r="H1654" i="1"/>
  <c r="G1654" i="1"/>
  <c r="C1654" i="1"/>
  <c r="G1653" i="1"/>
  <c r="C1653" i="1"/>
  <c r="H1653" i="1" s="1"/>
  <c r="C1652" i="1"/>
  <c r="C1651" i="1"/>
  <c r="G1651" i="1" s="1"/>
  <c r="H1650" i="1"/>
  <c r="G1650" i="1"/>
  <c r="C1650" i="1"/>
  <c r="G1649" i="1"/>
  <c r="C1649" i="1"/>
  <c r="H1649" i="1" s="1"/>
  <c r="C1648" i="1"/>
  <c r="H1648" i="1" s="1"/>
  <c r="H1647" i="1"/>
  <c r="G1647" i="1"/>
  <c r="C1647" i="1"/>
  <c r="H1646" i="1"/>
  <c r="G1646" i="1"/>
  <c r="C1646" i="1"/>
  <c r="G1645" i="1"/>
  <c r="C1645" i="1"/>
  <c r="H1645" i="1" s="1"/>
  <c r="C1644" i="1"/>
  <c r="C1643" i="1"/>
  <c r="G1643" i="1" s="1"/>
  <c r="H1642" i="1"/>
  <c r="G1642" i="1"/>
  <c r="C1642" i="1"/>
  <c r="G1641" i="1"/>
  <c r="C1641" i="1"/>
  <c r="H1641" i="1" s="1"/>
  <c r="C1640" i="1"/>
  <c r="H1640" i="1" s="1"/>
  <c r="H1639" i="1"/>
  <c r="G1639" i="1"/>
  <c r="C1639" i="1"/>
  <c r="H1638" i="1"/>
  <c r="G1638" i="1"/>
  <c r="C1638" i="1"/>
  <c r="G1637" i="1"/>
  <c r="C1637" i="1"/>
  <c r="H1637" i="1" s="1"/>
  <c r="C1636" i="1"/>
  <c r="C1635" i="1"/>
  <c r="G1635" i="1" s="1"/>
  <c r="H1634" i="1"/>
  <c r="G1634" i="1"/>
  <c r="C1634" i="1"/>
  <c r="G1633" i="1"/>
  <c r="C1633" i="1"/>
  <c r="H1633" i="1" s="1"/>
  <c r="C1632" i="1"/>
  <c r="H1632" i="1" s="1"/>
  <c r="H1631" i="1"/>
  <c r="G1631" i="1"/>
  <c r="C1631" i="1"/>
  <c r="H1630" i="1"/>
  <c r="G1630" i="1"/>
  <c r="C1630" i="1"/>
  <c r="G1629" i="1"/>
  <c r="C1629" i="1"/>
  <c r="H1629" i="1" s="1"/>
  <c r="C1628" i="1"/>
  <c r="C1627" i="1"/>
  <c r="G1627" i="1" s="1"/>
  <c r="H1626" i="1"/>
  <c r="G1626" i="1"/>
  <c r="C1626" i="1"/>
  <c r="G1625" i="1"/>
  <c r="C1625" i="1"/>
  <c r="H1625" i="1" s="1"/>
  <c r="C1624" i="1"/>
  <c r="H1623" i="1"/>
  <c r="G1623" i="1"/>
  <c r="C1623" i="1"/>
  <c r="C1622" i="1"/>
  <c r="H1622" i="1" s="1"/>
  <c r="C1620" i="1"/>
  <c r="C1619" i="1"/>
  <c r="G1619" i="1" s="1"/>
  <c r="H1618" i="1"/>
  <c r="G1618" i="1"/>
  <c r="C1618" i="1"/>
  <c r="G1617" i="1"/>
  <c r="C1617" i="1"/>
  <c r="H1617" i="1" s="1"/>
  <c r="C1616" i="1"/>
  <c r="H1615" i="1"/>
  <c r="G1615" i="1"/>
  <c r="C1615" i="1"/>
  <c r="H1614" i="1"/>
  <c r="G1614" i="1"/>
  <c r="C1614" i="1"/>
  <c r="G1613" i="1"/>
  <c r="C1613" i="1"/>
  <c r="H1613" i="1" s="1"/>
  <c r="C1612" i="1"/>
  <c r="C1611" i="1"/>
  <c r="G1611" i="1" s="1"/>
  <c r="H1610" i="1"/>
  <c r="C1610" i="1"/>
  <c r="G1610" i="1" s="1"/>
  <c r="G1609" i="1"/>
  <c r="C1609" i="1"/>
  <c r="H1609" i="1" s="1"/>
  <c r="C1608" i="1"/>
  <c r="C1607" i="1"/>
  <c r="H1607" i="1" s="1"/>
  <c r="G1606" i="1"/>
  <c r="C1606" i="1"/>
  <c r="H1606" i="1" s="1"/>
  <c r="C1605" i="1"/>
  <c r="H1605" i="1" s="1"/>
  <c r="C1604" i="1"/>
  <c r="C1603" i="1"/>
  <c r="G1603" i="1" s="1"/>
  <c r="C1601" i="1"/>
  <c r="H1601" i="1" s="1"/>
  <c r="C1600" i="1"/>
  <c r="H1599" i="1"/>
  <c r="G1599" i="1"/>
  <c r="C1599" i="1"/>
  <c r="H1598" i="1"/>
  <c r="G1598" i="1"/>
  <c r="C1598" i="1"/>
  <c r="C1597" i="1"/>
  <c r="H1597" i="1" s="1"/>
  <c r="C1596" i="1"/>
  <c r="C1595" i="1"/>
  <c r="G1595" i="1" s="1"/>
  <c r="C1594" i="1"/>
  <c r="H1594" i="1" s="1"/>
  <c r="C1593" i="1"/>
  <c r="H1593" i="1" s="1"/>
  <c r="C1592" i="1"/>
  <c r="C1591" i="1"/>
  <c r="H1591" i="1" s="1"/>
  <c r="H1590" i="1"/>
  <c r="G1590" i="1"/>
  <c r="C1590" i="1"/>
  <c r="C1589" i="1"/>
  <c r="H1589" i="1" s="1"/>
  <c r="C1588" i="1"/>
  <c r="C1587" i="1"/>
  <c r="G1587" i="1" s="1"/>
  <c r="C1586" i="1"/>
  <c r="H1586" i="1" s="1"/>
  <c r="C1584" i="1"/>
  <c r="H1582" i="1"/>
  <c r="G1582" i="1"/>
  <c r="C1582" i="1"/>
  <c r="H1581" i="1"/>
  <c r="D1581" i="1"/>
  <c r="C1581" i="1"/>
  <c r="D1580" i="1"/>
  <c r="G1580" i="1" s="1"/>
  <c r="C1580" i="1"/>
  <c r="D1579" i="1"/>
  <c r="C1579" i="1"/>
  <c r="J1578" i="1"/>
  <c r="G1578" i="1"/>
  <c r="D1578" i="1"/>
  <c r="C1578" i="1"/>
  <c r="H1578" i="1" s="1"/>
  <c r="D1577" i="1"/>
  <c r="G1577" i="1" s="1"/>
  <c r="C1577" i="1"/>
  <c r="D1576" i="1"/>
  <c r="C1576" i="1"/>
  <c r="J1575" i="1"/>
  <c r="G1575" i="1"/>
  <c r="I1575" i="1" s="1"/>
  <c r="D1575" i="1"/>
  <c r="C1575" i="1"/>
  <c r="H1575" i="1" s="1"/>
  <c r="H1574" i="1"/>
  <c r="D1574" i="1"/>
  <c r="C1574" i="1"/>
  <c r="D1573" i="1"/>
  <c r="G1573" i="1" s="1"/>
  <c r="C1573" i="1"/>
  <c r="G1572" i="1"/>
  <c r="D1572" i="1"/>
  <c r="C1572" i="1"/>
  <c r="H1572" i="1" s="1"/>
  <c r="G1571" i="1"/>
  <c r="D1571" i="1"/>
  <c r="C1571" i="1"/>
  <c r="H1571" i="1" s="1"/>
  <c r="D1570" i="1"/>
  <c r="C1570" i="1"/>
  <c r="D1569" i="1"/>
  <c r="J1569" i="1" s="1"/>
  <c r="C1569" i="1"/>
  <c r="H1568" i="1"/>
  <c r="D1568" i="1"/>
  <c r="C1568" i="1"/>
  <c r="D1567" i="1"/>
  <c r="G1567" i="1" s="1"/>
  <c r="C1567" i="1"/>
  <c r="D1566" i="1"/>
  <c r="C1566" i="1"/>
  <c r="J1565" i="1"/>
  <c r="G1565" i="1"/>
  <c r="D1565" i="1"/>
  <c r="C1565" i="1"/>
  <c r="H1565" i="1" s="1"/>
  <c r="D1564" i="1"/>
  <c r="C1564" i="1"/>
  <c r="D1563" i="1"/>
  <c r="C1563" i="1"/>
  <c r="J1562" i="1"/>
  <c r="G1562" i="1"/>
  <c r="I1562" i="1" s="1"/>
  <c r="D1562" i="1"/>
  <c r="C1562" i="1"/>
  <c r="H1562" i="1" s="1"/>
  <c r="H1561" i="1"/>
  <c r="D1561" i="1"/>
  <c r="C1561" i="1"/>
  <c r="D1560" i="1"/>
  <c r="G1560" i="1" s="1"/>
  <c r="C1560" i="1"/>
  <c r="D1559" i="1"/>
  <c r="C1559" i="1"/>
  <c r="J1558" i="1"/>
  <c r="G1558" i="1"/>
  <c r="D1558" i="1"/>
  <c r="C1558" i="1"/>
  <c r="H1558" i="1" s="1"/>
  <c r="D1557" i="1"/>
  <c r="C1557" i="1"/>
  <c r="D1556" i="1"/>
  <c r="C1556" i="1"/>
  <c r="C1555" i="1"/>
  <c r="D1554" i="1"/>
  <c r="G1554" i="1" s="1"/>
  <c r="I1554" i="1" s="1"/>
  <c r="C1554" i="1"/>
  <c r="H1554" i="1" s="1"/>
  <c r="D1553" i="1"/>
  <c r="C1553" i="1"/>
  <c r="J1552" i="1"/>
  <c r="G1552" i="1"/>
  <c r="I1552" i="1" s="1"/>
  <c r="D1552" i="1"/>
  <c r="C1552" i="1"/>
  <c r="H1552" i="1" s="1"/>
  <c r="H1551" i="1"/>
  <c r="D1551" i="1"/>
  <c r="C1551" i="1"/>
  <c r="G1550" i="1"/>
  <c r="D1550" i="1"/>
  <c r="C1550" i="1"/>
  <c r="D1549" i="1"/>
  <c r="C1549" i="1"/>
  <c r="J1548" i="1"/>
  <c r="G1548" i="1"/>
  <c r="I1548" i="1" s="1"/>
  <c r="D1548" i="1"/>
  <c r="C1548" i="1"/>
  <c r="H1548" i="1" s="1"/>
  <c r="H1547" i="1"/>
  <c r="D1547" i="1"/>
  <c r="J1547" i="1" s="1"/>
  <c r="C1547" i="1"/>
  <c r="J1546" i="1"/>
  <c r="G1546" i="1"/>
  <c r="I1546" i="1" s="1"/>
  <c r="D1546" i="1"/>
  <c r="C1546" i="1"/>
  <c r="H1546" i="1" s="1"/>
  <c r="J1545" i="1"/>
  <c r="H1545" i="1"/>
  <c r="D1545" i="1"/>
  <c r="C1545" i="1"/>
  <c r="G1545" i="1" s="1"/>
  <c r="J1544" i="1"/>
  <c r="D1544" i="1"/>
  <c r="H1544" i="1" s="1"/>
  <c r="C1544" i="1"/>
  <c r="G1544" i="1" s="1"/>
  <c r="D1543" i="1"/>
  <c r="H1543" i="1" s="1"/>
  <c r="C1543" i="1"/>
  <c r="D1542" i="1"/>
  <c r="G1542" i="1" s="1"/>
  <c r="C1542" i="1"/>
  <c r="D1541" i="1"/>
  <c r="C1541" i="1"/>
  <c r="G1541" i="1" s="1"/>
  <c r="D1540" i="1"/>
  <c r="H1540" i="1" s="1"/>
  <c r="C1540" i="1"/>
  <c r="D1539" i="1"/>
  <c r="C1539" i="1"/>
  <c r="G1539" i="1" s="1"/>
  <c r="C1538" i="1"/>
  <c r="D1537" i="1"/>
  <c r="H1536" i="1"/>
  <c r="G1536" i="1"/>
  <c r="D1536" i="1"/>
  <c r="C1536" i="1"/>
  <c r="H1535" i="1"/>
  <c r="D1535" i="1"/>
  <c r="C1535" i="1"/>
  <c r="G1535" i="1" s="1"/>
  <c r="G1534" i="1"/>
  <c r="D1534" i="1"/>
  <c r="H1534" i="1" s="1"/>
  <c r="C1534" i="1"/>
  <c r="H1533" i="1"/>
  <c r="D1533" i="1"/>
  <c r="C1533" i="1"/>
  <c r="G1533" i="1" s="1"/>
  <c r="D1532" i="1"/>
  <c r="H1532" i="1" s="1"/>
  <c r="C1532" i="1"/>
  <c r="D1531" i="1"/>
  <c r="C1531" i="1"/>
  <c r="G1531" i="1" s="1"/>
  <c r="H1530" i="1"/>
  <c r="G1530" i="1"/>
  <c r="D1530" i="1"/>
  <c r="C1530" i="1"/>
  <c r="H1529" i="1"/>
  <c r="D1529" i="1"/>
  <c r="C1529" i="1"/>
  <c r="G1529" i="1" s="1"/>
  <c r="H1528" i="1"/>
  <c r="D1528" i="1"/>
  <c r="G1528" i="1" s="1"/>
  <c r="C1528" i="1"/>
  <c r="H1527" i="1"/>
  <c r="G1527" i="1"/>
  <c r="D1527" i="1"/>
  <c r="C1527" i="1"/>
  <c r="H1526" i="1"/>
  <c r="D1526" i="1"/>
  <c r="G1526" i="1" s="1"/>
  <c r="C1526" i="1"/>
  <c r="H1525" i="1"/>
  <c r="G1525" i="1"/>
  <c r="D1525" i="1"/>
  <c r="C1525" i="1"/>
  <c r="H1524" i="1"/>
  <c r="D1524" i="1"/>
  <c r="G1524" i="1" s="1"/>
  <c r="C1524" i="1"/>
  <c r="H1523" i="1"/>
  <c r="G1523" i="1"/>
  <c r="D1523" i="1"/>
  <c r="C1523" i="1"/>
  <c r="H1522" i="1"/>
  <c r="D1522" i="1"/>
  <c r="G1522" i="1" s="1"/>
  <c r="C1522" i="1"/>
  <c r="H1521" i="1"/>
  <c r="G1521" i="1"/>
  <c r="D1521" i="1"/>
  <c r="C1521" i="1"/>
  <c r="H1520" i="1"/>
  <c r="D1520" i="1"/>
  <c r="G1520" i="1" s="1"/>
  <c r="C1520" i="1"/>
  <c r="H1519" i="1"/>
  <c r="G1519" i="1"/>
  <c r="D1519" i="1"/>
  <c r="C1519" i="1"/>
  <c r="H1518" i="1"/>
  <c r="D1518" i="1"/>
  <c r="G1518" i="1" s="1"/>
  <c r="C1518" i="1"/>
  <c r="H1517" i="1"/>
  <c r="G1517" i="1"/>
  <c r="D1517" i="1"/>
  <c r="C1517" i="1"/>
  <c r="H1516" i="1"/>
  <c r="D1516" i="1"/>
  <c r="G1516" i="1" s="1"/>
  <c r="C1516" i="1"/>
  <c r="H1515" i="1"/>
  <c r="G1515" i="1"/>
  <c r="D1515" i="1"/>
  <c r="C1515" i="1"/>
  <c r="H1514" i="1"/>
  <c r="D1514" i="1"/>
  <c r="G1514" i="1" s="1"/>
  <c r="C1514" i="1"/>
  <c r="H1513" i="1"/>
  <c r="G1513" i="1"/>
  <c r="D1513" i="1"/>
  <c r="C1513" i="1"/>
  <c r="H1512" i="1"/>
  <c r="D1512" i="1"/>
  <c r="G1512" i="1" s="1"/>
  <c r="C1512" i="1"/>
  <c r="H1511" i="1"/>
  <c r="G1511" i="1"/>
  <c r="D1511" i="1"/>
  <c r="C1511" i="1"/>
  <c r="H1510" i="1"/>
  <c r="D1510" i="1"/>
  <c r="G1510" i="1" s="1"/>
  <c r="C1510" i="1"/>
  <c r="H1509" i="1"/>
  <c r="G1509" i="1"/>
  <c r="D1509" i="1"/>
  <c r="C1509" i="1"/>
  <c r="H1508" i="1"/>
  <c r="D1508" i="1"/>
  <c r="G1508" i="1" s="1"/>
  <c r="C1508" i="1"/>
  <c r="H1507" i="1"/>
  <c r="G1507" i="1"/>
  <c r="D1507" i="1"/>
  <c r="C1507" i="1"/>
  <c r="H1506" i="1"/>
  <c r="D1506" i="1"/>
  <c r="G1506" i="1" s="1"/>
  <c r="C1506" i="1"/>
  <c r="H1505" i="1"/>
  <c r="G1505" i="1"/>
  <c r="D1505" i="1"/>
  <c r="C1505" i="1"/>
  <c r="H1504" i="1"/>
  <c r="D1504" i="1"/>
  <c r="G1504" i="1" s="1"/>
  <c r="C1504" i="1"/>
  <c r="H1503" i="1"/>
  <c r="G1503" i="1"/>
  <c r="D1503" i="1"/>
  <c r="C1503" i="1"/>
  <c r="H1502" i="1"/>
  <c r="D1502" i="1"/>
  <c r="G1502" i="1" s="1"/>
  <c r="C1502" i="1"/>
  <c r="H1501" i="1"/>
  <c r="G1501" i="1"/>
  <c r="D1501" i="1"/>
  <c r="C1501" i="1"/>
  <c r="H1500" i="1"/>
  <c r="D1500" i="1"/>
  <c r="G1500" i="1" s="1"/>
  <c r="C1500" i="1"/>
  <c r="H1499" i="1"/>
  <c r="G1499" i="1"/>
  <c r="D1499" i="1"/>
  <c r="C1499" i="1"/>
  <c r="H1498" i="1"/>
  <c r="D1498" i="1"/>
  <c r="G1498" i="1" s="1"/>
  <c r="C1498" i="1"/>
  <c r="H1497" i="1"/>
  <c r="G1497" i="1"/>
  <c r="D1497" i="1"/>
  <c r="C1497" i="1"/>
  <c r="H1496" i="1"/>
  <c r="D1496" i="1"/>
  <c r="G1496" i="1" s="1"/>
  <c r="C1496" i="1"/>
  <c r="H1495" i="1"/>
  <c r="G1495" i="1"/>
  <c r="D1495" i="1"/>
  <c r="C1495" i="1"/>
  <c r="H1494" i="1"/>
  <c r="D1494" i="1"/>
  <c r="G1494" i="1" s="1"/>
  <c r="C1494" i="1"/>
  <c r="H1493" i="1"/>
  <c r="G1493" i="1"/>
  <c r="D1493" i="1"/>
  <c r="C1493" i="1"/>
  <c r="H1492" i="1"/>
  <c r="D1492" i="1"/>
  <c r="G1492" i="1" s="1"/>
  <c r="C1492" i="1"/>
  <c r="H1491" i="1"/>
  <c r="G1491" i="1"/>
  <c r="D1491" i="1"/>
  <c r="C1491" i="1"/>
  <c r="H1490" i="1"/>
  <c r="D1490" i="1"/>
  <c r="G1490" i="1" s="1"/>
  <c r="C1490" i="1"/>
  <c r="H1489" i="1"/>
  <c r="G1489" i="1"/>
  <c r="D1489" i="1"/>
  <c r="C1489" i="1"/>
  <c r="H1488" i="1"/>
  <c r="D1488" i="1"/>
  <c r="G1488" i="1" s="1"/>
  <c r="C1488" i="1"/>
  <c r="H1487" i="1"/>
  <c r="G1487" i="1"/>
  <c r="D1487" i="1"/>
  <c r="C1487" i="1"/>
  <c r="H1486" i="1"/>
  <c r="D1486" i="1"/>
  <c r="G1486" i="1" s="1"/>
  <c r="C1486" i="1"/>
  <c r="D1485" i="1"/>
  <c r="H1484" i="1"/>
  <c r="D1484" i="1"/>
  <c r="G1484" i="1" s="1"/>
  <c r="C1484" i="1"/>
  <c r="H1483" i="1"/>
  <c r="G1483" i="1"/>
  <c r="D1483" i="1"/>
  <c r="C1483" i="1"/>
  <c r="H1482" i="1"/>
  <c r="D1482" i="1"/>
  <c r="G1482" i="1" s="1"/>
  <c r="C1482" i="1"/>
  <c r="H1481" i="1"/>
  <c r="G1481" i="1"/>
  <c r="D1481" i="1"/>
  <c r="C1481" i="1"/>
  <c r="H1480" i="1"/>
  <c r="D1480" i="1"/>
  <c r="G1480" i="1" s="1"/>
  <c r="C1480" i="1"/>
  <c r="H1479" i="1"/>
  <c r="G1479" i="1"/>
  <c r="D1479" i="1"/>
  <c r="C1479" i="1"/>
  <c r="H1478" i="1"/>
  <c r="D1478" i="1"/>
  <c r="G1478" i="1" s="1"/>
  <c r="C1478" i="1"/>
  <c r="H1477" i="1"/>
  <c r="G1477" i="1"/>
  <c r="D1477" i="1"/>
  <c r="C1477" i="1"/>
  <c r="H1476" i="1"/>
  <c r="D1476" i="1"/>
  <c r="G1476" i="1" s="1"/>
  <c r="C1476" i="1"/>
  <c r="H1475" i="1"/>
  <c r="G1475" i="1"/>
  <c r="D1475" i="1"/>
  <c r="C1475" i="1"/>
  <c r="H1474" i="1"/>
  <c r="D1474" i="1"/>
  <c r="G1474" i="1" s="1"/>
  <c r="C1474" i="1"/>
  <c r="H1473" i="1"/>
  <c r="G1473" i="1"/>
  <c r="D1473" i="1"/>
  <c r="C1473" i="1"/>
  <c r="H1472" i="1"/>
  <c r="D1472" i="1"/>
  <c r="G1472" i="1" s="1"/>
  <c r="C1472" i="1"/>
  <c r="H1471" i="1"/>
  <c r="G1471" i="1"/>
  <c r="D1471" i="1"/>
  <c r="C1471" i="1"/>
  <c r="H1470" i="1"/>
  <c r="D1470" i="1"/>
  <c r="G1470" i="1" s="1"/>
  <c r="C1470" i="1"/>
  <c r="H1469" i="1"/>
  <c r="G1469" i="1"/>
  <c r="D1469" i="1"/>
  <c r="C1469" i="1"/>
  <c r="H1468" i="1"/>
  <c r="D1468" i="1"/>
  <c r="G1468" i="1" s="1"/>
  <c r="C1468" i="1"/>
  <c r="H1467" i="1"/>
  <c r="G1467" i="1"/>
  <c r="D1467" i="1"/>
  <c r="C1467" i="1"/>
  <c r="H1466" i="1"/>
  <c r="D1466" i="1"/>
  <c r="G1466" i="1" s="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D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D1389" i="1"/>
  <c r="C1389" i="1"/>
  <c r="H1389" i="1" s="1"/>
  <c r="D1388" i="1"/>
  <c r="C1388" i="1"/>
  <c r="H1388" i="1" s="1"/>
  <c r="D1387" i="1"/>
  <c r="C1387" i="1"/>
  <c r="H1387" i="1" s="1"/>
  <c r="D1386" i="1"/>
  <c r="C1386" i="1"/>
  <c r="H1386" i="1" s="1"/>
  <c r="D1385" i="1"/>
  <c r="C1385" i="1"/>
  <c r="D1384" i="1"/>
  <c r="C1384" i="1"/>
  <c r="D1383" i="1"/>
  <c r="H1383" i="1" s="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D1373" i="1"/>
  <c r="H1373" i="1" s="1"/>
  <c r="C1373" i="1"/>
  <c r="H1372" i="1"/>
  <c r="G1372" i="1"/>
  <c r="D1372" i="1"/>
  <c r="C1372" i="1"/>
  <c r="H1371" i="1"/>
  <c r="G1371" i="1"/>
  <c r="D1371" i="1"/>
  <c r="C1371" i="1"/>
  <c r="G1370" i="1"/>
  <c r="D1370" i="1"/>
  <c r="H1370" i="1" s="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D1341" i="1"/>
  <c r="H1341" i="1" s="1"/>
  <c r="C1341" i="1"/>
  <c r="D1340" i="1"/>
  <c r="H1340" i="1" s="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D1314" i="1"/>
  <c r="C1314" i="1"/>
  <c r="G1314" i="1" s="1"/>
  <c r="D1313" i="1"/>
  <c r="C1313" i="1"/>
  <c r="H1313" i="1" s="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D1306" i="1"/>
  <c r="H1306" i="1" s="1"/>
  <c r="C1306" i="1"/>
  <c r="H1305" i="1"/>
  <c r="D1305" i="1"/>
  <c r="G1305" i="1" s="1"/>
  <c r="C1305" i="1"/>
  <c r="H1304" i="1"/>
  <c r="G1304" i="1"/>
  <c r="D1304" i="1"/>
  <c r="C1304" i="1"/>
  <c r="H1303" i="1"/>
  <c r="G1303" i="1"/>
  <c r="D1303" i="1"/>
  <c r="C1303" i="1"/>
  <c r="D1302" i="1"/>
  <c r="H1302" i="1" s="1"/>
  <c r="C1302" i="1"/>
  <c r="H1301" i="1"/>
  <c r="G1301" i="1"/>
  <c r="D1301" i="1"/>
  <c r="C1301" i="1"/>
  <c r="D1300" i="1"/>
  <c r="H1300" i="1" s="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D1292" i="1"/>
  <c r="C1292" i="1"/>
  <c r="H1291" i="1"/>
  <c r="G1291" i="1"/>
  <c r="D1291" i="1"/>
  <c r="C1291" i="1"/>
  <c r="H1290" i="1"/>
  <c r="G1290" i="1"/>
  <c r="D1290" i="1"/>
  <c r="C1290" i="1"/>
  <c r="D1289" i="1"/>
  <c r="H1289" i="1" s="1"/>
  <c r="C1289" i="1"/>
  <c r="H1288" i="1"/>
  <c r="G1288" i="1"/>
  <c r="D1288" i="1"/>
  <c r="C1288" i="1"/>
  <c r="H1287" i="1"/>
  <c r="G1287" i="1"/>
  <c r="D1287" i="1"/>
  <c r="C1287" i="1"/>
  <c r="H1286" i="1"/>
  <c r="G1286" i="1"/>
  <c r="D1286" i="1"/>
  <c r="C1286" i="1"/>
  <c r="H1285" i="1"/>
  <c r="G1285" i="1"/>
  <c r="D1285" i="1"/>
  <c r="C1285" i="1"/>
  <c r="H1284" i="1"/>
  <c r="G1284" i="1"/>
  <c r="D1284" i="1"/>
  <c r="C1284" i="1"/>
  <c r="D1283" i="1"/>
  <c r="H1283" i="1" s="1"/>
  <c r="C1283" i="1"/>
  <c r="H1282" i="1"/>
  <c r="G1282" i="1"/>
  <c r="D1282" i="1"/>
  <c r="C1282" i="1"/>
  <c r="H1281" i="1"/>
  <c r="D1281" i="1"/>
  <c r="G1281" i="1" s="1"/>
  <c r="C1281" i="1"/>
  <c r="H1280" i="1"/>
  <c r="G1280" i="1"/>
  <c r="D1280" i="1"/>
  <c r="C1280" i="1"/>
  <c r="H1279" i="1"/>
  <c r="G1279" i="1"/>
  <c r="D1279" i="1"/>
  <c r="C1279"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H1266" i="1" s="1"/>
  <c r="C1266" i="1"/>
  <c r="D1265" i="1"/>
  <c r="H1265" i="1" s="1"/>
  <c r="C1265" i="1"/>
  <c r="C1264" i="1"/>
  <c r="H1263" i="1"/>
  <c r="G1263" i="1"/>
  <c r="D1263" i="1"/>
  <c r="C1263" i="1"/>
  <c r="H1262" i="1"/>
  <c r="G1262" i="1"/>
  <c r="D1262" i="1"/>
  <c r="C1262" i="1"/>
  <c r="D1261" i="1"/>
  <c r="H1261" i="1" s="1"/>
  <c r="C1261" i="1"/>
  <c r="C1260" i="1"/>
  <c r="C1259" i="1"/>
  <c r="H1258" i="1"/>
  <c r="G1258" i="1"/>
  <c r="D1258" i="1"/>
  <c r="C1258" i="1"/>
  <c r="H1257" i="1"/>
  <c r="G1257" i="1"/>
  <c r="D1257" i="1"/>
  <c r="C1257" i="1"/>
  <c r="C1256" i="1"/>
  <c r="H1254" i="1"/>
  <c r="D1254" i="1"/>
  <c r="G1254" i="1" s="1"/>
  <c r="C1254" i="1"/>
  <c r="H1253" i="1"/>
  <c r="G1253" i="1"/>
  <c r="D1253" i="1"/>
  <c r="C1253" i="1"/>
  <c r="D1252" i="1"/>
  <c r="G1252" i="1" s="1"/>
  <c r="C1252" i="1"/>
  <c r="D1251" i="1"/>
  <c r="C1251" i="1"/>
  <c r="H1251" i="1" s="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H1206" i="1"/>
  <c r="G1206" i="1"/>
  <c r="D1206" i="1"/>
  <c r="C1206" i="1"/>
  <c r="H1205" i="1"/>
  <c r="G1205" i="1"/>
  <c r="D1205" i="1"/>
  <c r="C1205" i="1"/>
  <c r="H1204" i="1"/>
  <c r="G1204" i="1"/>
  <c r="D1204" i="1"/>
  <c r="C1204" i="1"/>
  <c r="D1203" i="1"/>
  <c r="G1203" i="1" s="1"/>
  <c r="C1203" i="1"/>
  <c r="H1202" i="1"/>
  <c r="G1202" i="1"/>
  <c r="D1202" i="1"/>
  <c r="C1202" i="1"/>
  <c r="D1201" i="1"/>
  <c r="G1201" i="1" s="1"/>
  <c r="C1201" i="1"/>
  <c r="D1200" i="1"/>
  <c r="H1200" i="1" s="1"/>
  <c r="C1200" i="1"/>
  <c r="H1199" i="1"/>
  <c r="G1199" i="1"/>
  <c r="D1199" i="1"/>
  <c r="C1199" i="1"/>
  <c r="D1198" i="1"/>
  <c r="H1198" i="1" s="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D1188" i="1"/>
  <c r="H1188" i="1" s="1"/>
  <c r="C1188" i="1"/>
  <c r="H1187" i="1"/>
  <c r="G1187" i="1"/>
  <c r="D1187" i="1"/>
  <c r="C1187" i="1"/>
  <c r="H1186" i="1"/>
  <c r="G1186" i="1"/>
  <c r="D1186" i="1"/>
  <c r="C1186" i="1"/>
  <c r="D1185" i="1"/>
  <c r="G1185" i="1" s="1"/>
  <c r="C1185" i="1"/>
  <c r="D1184" i="1"/>
  <c r="H1184" i="1" s="1"/>
  <c r="C1184" i="1"/>
  <c r="D1183" i="1"/>
  <c r="G1183" i="1" s="1"/>
  <c r="C1183" i="1"/>
  <c r="C1182" i="1"/>
  <c r="D1179" i="1"/>
  <c r="G1179" i="1" s="1"/>
  <c r="C1179" i="1"/>
  <c r="D1178" i="1"/>
  <c r="H1178" i="1" s="1"/>
  <c r="C1178" i="1"/>
  <c r="D1177" i="1"/>
  <c r="G1177" i="1" s="1"/>
  <c r="C1177" i="1"/>
  <c r="H1176" i="1"/>
  <c r="D1176" i="1"/>
  <c r="G1176" i="1" s="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D1169" i="1"/>
  <c r="G1169" i="1" s="1"/>
  <c r="C1169" i="1"/>
  <c r="H1168" i="1"/>
  <c r="G1168" i="1"/>
  <c r="D1168" i="1"/>
  <c r="C1168" i="1"/>
  <c r="H1167" i="1"/>
  <c r="G1167" i="1"/>
  <c r="D1167" i="1"/>
  <c r="C1167" i="1"/>
  <c r="H1166" i="1"/>
  <c r="G1166" i="1"/>
  <c r="D1166" i="1"/>
  <c r="C1166" i="1"/>
  <c r="H1165" i="1"/>
  <c r="G1165" i="1"/>
  <c r="D1165" i="1"/>
  <c r="C1165" i="1"/>
  <c r="H1164" i="1"/>
  <c r="G1164" i="1"/>
  <c r="D1164" i="1"/>
  <c r="C1164" i="1"/>
  <c r="D1163" i="1"/>
  <c r="G1163" i="1" s="1"/>
  <c r="C1163" i="1"/>
  <c r="H1162" i="1"/>
  <c r="G1162" i="1"/>
  <c r="D1162" i="1"/>
  <c r="C1162" i="1"/>
  <c r="H1161" i="1"/>
  <c r="G1161" i="1"/>
  <c r="D1161" i="1"/>
  <c r="C1161" i="1"/>
  <c r="H1160" i="1"/>
  <c r="G1160" i="1"/>
  <c r="D1160" i="1"/>
  <c r="C1160" i="1"/>
  <c r="H1159" i="1"/>
  <c r="G1159" i="1"/>
  <c r="D1159" i="1"/>
  <c r="C1159" i="1"/>
  <c r="H1158" i="1"/>
  <c r="G1158" i="1"/>
  <c r="D1158" i="1"/>
  <c r="C1158" i="1"/>
  <c r="D1157" i="1"/>
  <c r="G1157" i="1" s="1"/>
  <c r="C1157" i="1"/>
  <c r="H1156" i="1"/>
  <c r="G1156" i="1"/>
  <c r="D1156" i="1"/>
  <c r="C1156" i="1"/>
  <c r="D1155" i="1"/>
  <c r="G1155" i="1" s="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D1145" i="1"/>
  <c r="H1145" i="1" s="1"/>
  <c r="C1145" i="1"/>
  <c r="H1144" i="1"/>
  <c r="G1144" i="1"/>
  <c r="D1144" i="1"/>
  <c r="C1144" i="1"/>
  <c r="H1143" i="1"/>
  <c r="G1143" i="1"/>
  <c r="D1143" i="1"/>
  <c r="C1143" i="1"/>
  <c r="H1142" i="1"/>
  <c r="G1142" i="1"/>
  <c r="D1142" i="1"/>
  <c r="C1142" i="1"/>
  <c r="D1141" i="1"/>
  <c r="H1141" i="1" s="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2" i="1"/>
  <c r="H1092" i="1" s="1"/>
  <c r="C1092" i="1"/>
  <c r="H1091" i="1"/>
  <c r="G1091" i="1"/>
  <c r="D1091" i="1"/>
  <c r="C1091" i="1"/>
  <c r="D1090" i="1"/>
  <c r="H1090" i="1" s="1"/>
  <c r="C1090" i="1"/>
  <c r="D1089" i="1"/>
  <c r="G1089" i="1" s="1"/>
  <c r="C1089" i="1"/>
  <c r="H1088" i="1"/>
  <c r="G1088" i="1"/>
  <c r="D1088" i="1"/>
  <c r="C1088" i="1"/>
  <c r="D1087" i="1"/>
  <c r="H1087" i="1" s="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D1078" i="1"/>
  <c r="G1078" i="1" s="1"/>
  <c r="C1078" i="1"/>
  <c r="H1077" i="1"/>
  <c r="G1077" i="1"/>
  <c r="D1077" i="1"/>
  <c r="C1077" i="1"/>
  <c r="H1076" i="1"/>
  <c r="D1076" i="1"/>
  <c r="G1076" i="1" s="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D1060" i="1"/>
  <c r="G1060" i="1" s="1"/>
  <c r="C1060" i="1"/>
  <c r="D1059" i="1"/>
  <c r="H1059" i="1" s="1"/>
  <c r="C1059" i="1"/>
  <c r="H1058" i="1"/>
  <c r="G1058" i="1"/>
  <c r="D1058" i="1"/>
  <c r="C1058" i="1"/>
  <c r="D1057" i="1"/>
  <c r="H1057" i="1" s="1"/>
  <c r="C1057" i="1"/>
  <c r="H1056" i="1"/>
  <c r="G1056" i="1"/>
  <c r="D1056" i="1"/>
  <c r="C1056" i="1"/>
  <c r="D1055" i="1"/>
  <c r="H1055" i="1" s="1"/>
  <c r="C1055" i="1"/>
  <c r="H1054" i="1"/>
  <c r="G1054" i="1"/>
  <c r="D1054" i="1"/>
  <c r="C1054" i="1"/>
  <c r="H1053" i="1"/>
  <c r="G1053" i="1"/>
  <c r="D1053" i="1"/>
  <c r="C1053" i="1"/>
  <c r="D1052" i="1"/>
  <c r="H1052" i="1" s="1"/>
  <c r="C1052" i="1"/>
  <c r="H1051" i="1"/>
  <c r="G1051" i="1"/>
  <c r="D1051" i="1"/>
  <c r="C1051" i="1"/>
  <c r="D1050" i="1"/>
  <c r="H1050" i="1" s="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D1041" i="1"/>
  <c r="G1041" i="1" s="1"/>
  <c r="C1041" i="1"/>
  <c r="D1040" i="1"/>
  <c r="H1040" i="1" s="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G1033" i="1" s="1"/>
  <c r="C1033" i="1"/>
  <c r="D1032" i="1"/>
  <c r="H1032" i="1" s="1"/>
  <c r="C1032" i="1"/>
  <c r="D1031" i="1"/>
  <c r="G1031" i="1" s="1"/>
  <c r="C1031" i="1"/>
  <c r="D1030" i="1"/>
  <c r="H1030" i="1" s="1"/>
  <c r="C1030" i="1"/>
  <c r="D1029" i="1"/>
  <c r="G1029" i="1" s="1"/>
  <c r="C1029" i="1"/>
  <c r="H1028" i="1"/>
  <c r="G1028" i="1"/>
  <c r="D1028" i="1"/>
  <c r="C1028" i="1"/>
  <c r="D1027" i="1"/>
  <c r="G1027" i="1" s="1"/>
  <c r="C1027" i="1"/>
  <c r="H1026" i="1"/>
  <c r="G1026" i="1"/>
  <c r="D1026" i="1"/>
  <c r="C1026" i="1"/>
  <c r="D1025" i="1"/>
  <c r="H1025" i="1" s="1"/>
  <c r="C1025" i="1"/>
  <c r="D1024" i="1"/>
  <c r="H1024" i="1" s="1"/>
  <c r="C1024" i="1"/>
  <c r="H1023" i="1"/>
  <c r="G1023" i="1"/>
  <c r="D1023" i="1"/>
  <c r="C1023" i="1"/>
  <c r="D1022" i="1"/>
  <c r="H1022" i="1" s="1"/>
  <c r="C1022" i="1"/>
  <c r="D1021" i="1"/>
  <c r="H1021" i="1" s="1"/>
  <c r="C1021" i="1"/>
  <c r="D1020" i="1"/>
  <c r="H1020" i="1" s="1"/>
  <c r="C1020" i="1"/>
  <c r="H1019" i="1"/>
  <c r="G1019" i="1"/>
  <c r="D1019" i="1"/>
  <c r="C1019" i="1"/>
  <c r="H1018" i="1"/>
  <c r="D1018" i="1"/>
  <c r="G1018" i="1" s="1"/>
  <c r="C1018" i="1"/>
  <c r="C1017" i="1"/>
  <c r="H1016" i="1"/>
  <c r="G1016" i="1"/>
  <c r="D1016" i="1"/>
  <c r="C1016" i="1"/>
  <c r="D1015" i="1"/>
  <c r="H1015" i="1" s="1"/>
  <c r="C1015" i="1"/>
  <c r="H1014" i="1"/>
  <c r="G1014" i="1"/>
  <c r="D1014" i="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G729" i="1"/>
  <c r="D729" i="1"/>
  <c r="H729" i="1" s="1"/>
  <c r="C729" i="1"/>
  <c r="H728" i="1"/>
  <c r="G728" i="1"/>
  <c r="D728" i="1"/>
  <c r="C728" i="1"/>
  <c r="H727" i="1"/>
  <c r="G727" i="1"/>
  <c r="D727" i="1"/>
  <c r="C727" i="1"/>
  <c r="H726" i="1"/>
  <c r="G726" i="1"/>
  <c r="D726" i="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D649" i="1"/>
  <c r="H649" i="1" s="1"/>
  <c r="C649" i="1"/>
  <c r="D648" i="1"/>
  <c r="H648" i="1" s="1"/>
  <c r="C648" i="1"/>
  <c r="D647" i="1"/>
  <c r="G647" i="1" s="1"/>
  <c r="C647" i="1"/>
  <c r="G646" i="1"/>
  <c r="D646" i="1"/>
  <c r="H646" i="1" s="1"/>
  <c r="C646" i="1"/>
  <c r="D645" i="1"/>
  <c r="H645" i="1" s="1"/>
  <c r="C645" i="1"/>
  <c r="C642"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D423" i="1"/>
  <c r="H423" i="1" s="1"/>
  <c r="C423" i="1"/>
  <c r="C422" i="1"/>
  <c r="D421" i="1"/>
  <c r="H421" i="1" s="1"/>
  <c r="C421"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D380" i="1"/>
  <c r="H380" i="1" s="1"/>
  <c r="C380" i="1"/>
  <c r="H379" i="1"/>
  <c r="G379" i="1"/>
  <c r="D379" i="1"/>
  <c r="C379" i="1"/>
  <c r="H378" i="1"/>
  <c r="G378" i="1"/>
  <c r="D378" i="1"/>
  <c r="C378" i="1"/>
  <c r="H377" i="1"/>
  <c r="G377" i="1"/>
  <c r="D377" i="1"/>
  <c r="C377" i="1"/>
  <c r="H376" i="1"/>
  <c r="G376" i="1"/>
  <c r="D376" i="1"/>
  <c r="C376" i="1"/>
  <c r="D375" i="1"/>
  <c r="H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D302" i="1"/>
  <c r="H302" i="1" s="1"/>
  <c r="C302" i="1"/>
  <c r="D301" i="1"/>
  <c r="H301" i="1" s="1"/>
  <c r="C301" i="1"/>
  <c r="D300" i="1"/>
  <c r="H300" i="1" s="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G267" i="1"/>
  <c r="D267" i="1"/>
  <c r="H267" i="1" s="1"/>
  <c r="C267" i="1"/>
  <c r="G266"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D256" i="1"/>
  <c r="H256" i="1" s="1"/>
  <c r="C256" i="1"/>
  <c r="H255" i="1"/>
  <c r="G255" i="1"/>
  <c r="D255" i="1"/>
  <c r="C255" i="1"/>
  <c r="D254" i="1"/>
  <c r="H254" i="1" s="1"/>
  <c r="C254" i="1"/>
  <c r="D253" i="1"/>
  <c r="G253" i="1" s="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D231" i="1"/>
  <c r="G231" i="1" s="1"/>
  <c r="C231"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D214" i="1"/>
  <c r="H214" i="1" s="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H197" i="1" s="1"/>
  <c r="C197" i="1"/>
  <c r="D196" i="1"/>
  <c r="H196" i="1" s="1"/>
  <c r="C196" i="1"/>
  <c r="H195" i="1"/>
  <c r="D195" i="1"/>
  <c r="G195" i="1" s="1"/>
  <c r="C195" i="1"/>
  <c r="D194" i="1"/>
  <c r="H194" i="1" s="1"/>
  <c r="C194" i="1"/>
  <c r="D193" i="1"/>
  <c r="H193" i="1" s="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D182" i="1"/>
  <c r="H182" i="1" s="1"/>
  <c r="C182" i="1"/>
  <c r="H181" i="1"/>
  <c r="G181" i="1"/>
  <c r="D181" i="1"/>
  <c r="C181" i="1"/>
  <c r="H180" i="1"/>
  <c r="G180" i="1"/>
  <c r="D180" i="1"/>
  <c r="C180" i="1"/>
  <c r="D179" i="1"/>
  <c r="H179" i="1" s="1"/>
  <c r="C179" i="1"/>
  <c r="D178" i="1"/>
  <c r="H178" i="1" s="1"/>
  <c r="C178" i="1"/>
  <c r="D177" i="1"/>
  <c r="H177" i="1" s="1"/>
  <c r="C177" i="1"/>
  <c r="D176" i="1"/>
  <c r="H176" i="1" s="1"/>
  <c r="C176" i="1"/>
  <c r="D175" i="1"/>
  <c r="H175" i="1" s="1"/>
  <c r="C175" i="1"/>
  <c r="D174" i="1"/>
  <c r="H174" i="1" s="1"/>
  <c r="C174" i="1"/>
  <c r="D173" i="1"/>
  <c r="H173" i="1" s="1"/>
  <c r="C173" i="1"/>
  <c r="H172" i="1"/>
  <c r="G172" i="1"/>
  <c r="D172" i="1"/>
  <c r="C172" i="1"/>
  <c r="D171" i="1"/>
  <c r="H171" i="1" s="1"/>
  <c r="C171" i="1"/>
  <c r="D170" i="1"/>
  <c r="H170" i="1" s="1"/>
  <c r="C170" i="1"/>
  <c r="G169"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H159" i="1"/>
  <c r="G159" i="1"/>
  <c r="D159" i="1"/>
  <c r="C159" i="1"/>
  <c r="D158" i="1"/>
  <c r="G158" i="1" s="1"/>
  <c r="C158" i="1"/>
  <c r="H157" i="1"/>
  <c r="G157" i="1"/>
  <c r="D157" i="1"/>
  <c r="C157" i="1"/>
  <c r="D156" i="1"/>
  <c r="G156" i="1" s="1"/>
  <c r="C156" i="1"/>
  <c r="H155" i="1"/>
  <c r="G155" i="1"/>
  <c r="D155" i="1"/>
  <c r="C155" i="1"/>
  <c r="H154" i="1"/>
  <c r="G154" i="1"/>
  <c r="D154" i="1"/>
  <c r="C154" i="1"/>
  <c r="H153" i="1"/>
  <c r="G153" i="1"/>
  <c r="D153" i="1"/>
  <c r="C153" i="1"/>
  <c r="H152" i="1"/>
  <c r="G152" i="1"/>
  <c r="D152" i="1"/>
  <c r="C152" i="1"/>
  <c r="D151" i="1"/>
  <c r="H151" i="1" s="1"/>
  <c r="C151" i="1"/>
  <c r="D150" i="1"/>
  <c r="G150" i="1" s="1"/>
  <c r="C150" i="1"/>
  <c r="C149"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6" i="1" s="1"/>
  <c r="C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G127" i="1"/>
  <c r="D127" i="1"/>
  <c r="C127" i="1"/>
  <c r="D126" i="1"/>
  <c r="H126" i="1" s="1"/>
  <c r="C126" i="1"/>
  <c r="D125" i="1"/>
  <c r="H125" i="1" s="1"/>
  <c r="C125" i="1"/>
  <c r="D124" i="1"/>
  <c r="H124" i="1" s="1"/>
  <c r="C124" i="1"/>
  <c r="H123" i="1"/>
  <c r="G123" i="1"/>
  <c r="D123" i="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D83" i="1"/>
  <c r="G83" i="1" s="1"/>
  <c r="C83" i="1"/>
  <c r="H82" i="1"/>
  <c r="G82" i="1"/>
  <c r="D82" i="1"/>
  <c r="C82" i="1"/>
  <c r="D81" i="1"/>
  <c r="G81" i="1" s="1"/>
  <c r="C81" i="1"/>
  <c r="H80" i="1"/>
  <c r="G80" i="1"/>
  <c r="D80" i="1"/>
  <c r="C80" i="1"/>
  <c r="D79" i="1"/>
  <c r="G79" i="1" s="1"/>
  <c r="C79" i="1"/>
  <c r="D78" i="1"/>
  <c r="G77" i="1"/>
  <c r="D77" i="1"/>
  <c r="H77" i="1" s="1"/>
  <c r="C77" i="1"/>
  <c r="D76" i="1"/>
  <c r="H76" i="1" s="1"/>
  <c r="C76" i="1"/>
  <c r="H75" i="1"/>
  <c r="G75" i="1"/>
  <c r="D75" i="1"/>
  <c r="C75" i="1"/>
  <c r="D74" i="1"/>
  <c r="H74" i="1" s="1"/>
  <c r="C74" i="1"/>
  <c r="D73" i="1"/>
  <c r="H73" i="1" s="1"/>
  <c r="C73" i="1"/>
  <c r="H72" i="1"/>
  <c r="G72" i="1"/>
  <c r="D72" i="1"/>
  <c r="C72" i="1"/>
  <c r="D71" i="1"/>
  <c r="H71" i="1" s="1"/>
  <c r="C71"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D52" i="1"/>
  <c r="H52" i="1" s="1"/>
  <c r="C52" i="1"/>
  <c r="H51" i="1"/>
  <c r="G51" i="1"/>
  <c r="D51" i="1"/>
  <c r="C51" i="1"/>
  <c r="D50" i="1"/>
  <c r="H50" i="1" s="1"/>
  <c r="C50" i="1"/>
  <c r="D49" i="1"/>
  <c r="H49" i="1" s="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1251" i="1" l="1"/>
  <c r="G1373" i="1"/>
  <c r="H70" i="1"/>
  <c r="G70" i="1"/>
  <c r="F74" i="4"/>
  <c r="G71" i="1"/>
  <c r="G1682" i="1"/>
  <c r="E37" i="9"/>
  <c r="B37" i="9" s="1"/>
  <c r="E312" i="9"/>
  <c r="B312" i="9" s="1"/>
  <c r="D1264" i="1"/>
  <c r="H1264" i="1" s="1"/>
  <c r="H1292" i="1"/>
  <c r="H1278" i="1"/>
  <c r="E36" i="9"/>
  <c r="B36" i="9" s="1"/>
  <c r="E329" i="9"/>
  <c r="B329" i="9" s="1"/>
  <c r="E327" i="9"/>
  <c r="G1300" i="1"/>
  <c r="G1302" i="1"/>
  <c r="H1385" i="1"/>
  <c r="G1389" i="1"/>
  <c r="G1388" i="1"/>
  <c r="G1387" i="1"/>
  <c r="G1386" i="1"/>
  <c r="G1385" i="1"/>
  <c r="H1384" i="1"/>
  <c r="G1289" i="1"/>
  <c r="G1283" i="1"/>
  <c r="G1278" i="1"/>
  <c r="G1292" i="1"/>
  <c r="G1265" i="1"/>
  <c r="G1266" i="1"/>
  <c r="G1260" i="1"/>
  <c r="H1260" i="1"/>
  <c r="G636" i="1"/>
  <c r="G635" i="1"/>
  <c r="G416" i="1"/>
  <c r="G415" i="1"/>
  <c r="G414" i="1"/>
  <c r="G299" i="1"/>
  <c r="H298" i="1"/>
  <c r="G422" i="1"/>
  <c r="E311" i="9"/>
  <c r="B311" i="9" s="1"/>
  <c r="E326" i="9"/>
  <c r="E322" i="9"/>
  <c r="B322" i="9" s="1"/>
  <c r="G1384" i="1"/>
  <c r="G1383" i="1"/>
  <c r="G1341" i="1"/>
  <c r="G1340" i="1"/>
  <c r="G1313" i="1"/>
  <c r="G1306" i="1"/>
  <c r="G645" i="1"/>
  <c r="G302" i="1"/>
  <c r="G301" i="1"/>
  <c r="G300" i="1"/>
  <c r="F428" i="4"/>
  <c r="G423" i="1"/>
  <c r="E648" i="4"/>
  <c r="D642" i="1" s="1"/>
  <c r="H642" i="1" s="1"/>
  <c r="G421" i="1"/>
  <c r="E647" i="4"/>
  <c r="D641" i="1" s="1"/>
  <c r="F426" i="4"/>
  <c r="E294" i="9"/>
  <c r="B294" i="9" s="1"/>
  <c r="F114" i="6"/>
  <c r="F122" i="6"/>
  <c r="G1686" i="1"/>
  <c r="G1681" i="1"/>
  <c r="G1622" i="1"/>
  <c r="G1601" i="1"/>
  <c r="G1594" i="1"/>
  <c r="G1593" i="1"/>
  <c r="G1591" i="1"/>
  <c r="G1607" i="1"/>
  <c r="C1585" i="1"/>
  <c r="H1585" i="1" s="1"/>
  <c r="H1583" i="1"/>
  <c r="H1602" i="1"/>
  <c r="G1602" i="1"/>
  <c r="G1586" i="1"/>
  <c r="G1569" i="1"/>
  <c r="H1569" i="1"/>
  <c r="E22" i="7"/>
  <c r="E49" i="9"/>
  <c r="B49" i="9" s="1"/>
  <c r="F237" i="9"/>
  <c r="B237" i="9" s="1"/>
  <c r="G725" i="1"/>
  <c r="F236" i="9"/>
  <c r="B236" i="9" s="1"/>
  <c r="G677" i="1"/>
  <c r="E26" i="9"/>
  <c r="B26" i="9" s="1"/>
  <c r="G651" i="1"/>
  <c r="G648" i="1"/>
  <c r="H647" i="1"/>
  <c r="G649" i="1"/>
  <c r="H368" i="1"/>
  <c r="G368" i="1"/>
  <c r="F379" i="4"/>
  <c r="G380" i="1"/>
  <c r="G375" i="1"/>
  <c r="F373" i="4"/>
  <c r="E360" i="4"/>
  <c r="D355" i="1" s="1"/>
  <c r="D265" i="1"/>
  <c r="G265" i="1" s="1"/>
  <c r="E262" i="4"/>
  <c r="D258" i="1" s="1"/>
  <c r="E82" i="9"/>
  <c r="B82" i="9" s="1"/>
  <c r="G256" i="1"/>
  <c r="H253" i="1"/>
  <c r="G254" i="1"/>
  <c r="H230" i="1"/>
  <c r="G230" i="1"/>
  <c r="E230" i="4"/>
  <c r="D226" i="1" s="1"/>
  <c r="G214" i="1"/>
  <c r="H198" i="1"/>
  <c r="G198" i="1"/>
  <c r="F216" i="4"/>
  <c r="G212" i="1"/>
  <c r="G213" i="1"/>
  <c r="F202" i="4"/>
  <c r="H190" i="1"/>
  <c r="G197" i="1"/>
  <c r="G196" i="1"/>
  <c r="E57" i="9"/>
  <c r="B57" i="9" s="1"/>
  <c r="F244" i="9"/>
  <c r="B244" i="9" s="1"/>
  <c r="G194" i="1"/>
  <c r="E56" i="9"/>
  <c r="B56" i="9" s="1"/>
  <c r="G193" i="1"/>
  <c r="E55" i="9"/>
  <c r="B55" i="9" s="1"/>
  <c r="B242" i="9"/>
  <c r="G184" i="1"/>
  <c r="E53" i="9"/>
  <c r="B53" i="9" s="1"/>
  <c r="G182" i="1"/>
  <c r="F239" i="9"/>
  <c r="B239" i="9" s="1"/>
  <c r="B238" i="9"/>
  <c r="G179" i="1"/>
  <c r="E50" i="9"/>
  <c r="B50" i="9" s="1"/>
  <c r="G178" i="1"/>
  <c r="G177" i="1"/>
  <c r="G176" i="1"/>
  <c r="G175" i="1"/>
  <c r="G174" i="1"/>
  <c r="F178" i="4"/>
  <c r="G173" i="1"/>
  <c r="G171" i="1"/>
  <c r="G170" i="1"/>
  <c r="F170" i="4"/>
  <c r="E164" i="4"/>
  <c r="D160" i="1" s="1"/>
  <c r="G168" i="1"/>
  <c r="G167" i="1"/>
  <c r="G166" i="1"/>
  <c r="G165" i="1"/>
  <c r="G164" i="1"/>
  <c r="F165" i="4"/>
  <c r="G163" i="1"/>
  <c r="G161" i="1"/>
  <c r="G162" i="1"/>
  <c r="H156" i="1"/>
  <c r="H158" i="1"/>
  <c r="F160" i="4"/>
  <c r="E153" i="4"/>
  <c r="D149" i="1" s="1"/>
  <c r="H149" i="1" s="1"/>
  <c r="E48" i="9"/>
  <c r="B48" i="9" s="1"/>
  <c r="H150" i="1"/>
  <c r="F154" i="4"/>
  <c r="G149" i="1"/>
  <c r="G151" i="1"/>
  <c r="H147" i="1"/>
  <c r="G136" i="1"/>
  <c r="F140" i="4"/>
  <c r="E134" i="4"/>
  <c r="D130" i="1" s="1"/>
  <c r="G126" i="1"/>
  <c r="E125" i="4"/>
  <c r="D121" i="1" s="1"/>
  <c r="H121" i="1" s="1"/>
  <c r="G125" i="1"/>
  <c r="F129" i="4"/>
  <c r="G122" i="1"/>
  <c r="G124" i="1"/>
  <c r="F126" i="4"/>
  <c r="G121" i="1"/>
  <c r="F112" i="4"/>
  <c r="E106" i="4"/>
  <c r="D102" i="1" s="1"/>
  <c r="H83" i="1"/>
  <c r="H81" i="1"/>
  <c r="H79" i="1"/>
  <c r="G76" i="1"/>
  <c r="G73" i="1"/>
  <c r="G74" i="1"/>
  <c r="G65" i="1"/>
  <c r="G64" i="1"/>
  <c r="E34" i="9"/>
  <c r="B34" i="9" s="1"/>
  <c r="G52" i="1"/>
  <c r="G49" i="1"/>
  <c r="F53" i="4"/>
  <c r="G50" i="1"/>
  <c r="E49" i="4"/>
  <c r="D45" i="1" s="1"/>
  <c r="E255" i="5"/>
  <c r="D1259" i="1" s="1"/>
  <c r="H1259" i="1" s="1"/>
  <c r="E304" i="9"/>
  <c r="B304" i="9" s="1"/>
  <c r="G1261" i="1"/>
  <c r="F256" i="5"/>
  <c r="E303" i="9"/>
  <c r="B303" i="9" s="1"/>
  <c r="F252" i="5"/>
  <c r="D1256" i="1"/>
  <c r="H1252" i="1"/>
  <c r="H1201" i="1"/>
  <c r="H1203" i="1"/>
  <c r="E337" i="9"/>
  <c r="B337" i="9" s="1"/>
  <c r="G1200" i="1"/>
  <c r="G1198" i="1"/>
  <c r="H1185" i="1"/>
  <c r="G1188" i="1"/>
  <c r="E178" i="5"/>
  <c r="D1182" i="1" s="1"/>
  <c r="G1182" i="1" s="1"/>
  <c r="F181" i="5"/>
  <c r="G1184" i="1"/>
  <c r="H1182" i="1"/>
  <c r="H1183" i="1"/>
  <c r="H1179" i="1"/>
  <c r="G1178" i="1"/>
  <c r="H1177" i="1"/>
  <c r="F171" i="5"/>
  <c r="H1169" i="1"/>
  <c r="H1163" i="1"/>
  <c r="H1155" i="1"/>
  <c r="H1157" i="1"/>
  <c r="H1140" i="1"/>
  <c r="G1140" i="1"/>
  <c r="G1141" i="1"/>
  <c r="G1145" i="1"/>
  <c r="F136" i="5"/>
  <c r="F135" i="5"/>
  <c r="G1092" i="1"/>
  <c r="H1089" i="1"/>
  <c r="G1090" i="1"/>
  <c r="G1087" i="1"/>
  <c r="G1057" i="1"/>
  <c r="G1059" i="1"/>
  <c r="G1055" i="1"/>
  <c r="G1050" i="1"/>
  <c r="G1052" i="1"/>
  <c r="H1041" i="1"/>
  <c r="G1040" i="1"/>
  <c r="H1033" i="1"/>
  <c r="G1032" i="1"/>
  <c r="H1031" i="1"/>
  <c r="G1030" i="1"/>
  <c r="H1029" i="1"/>
  <c r="H1027" i="1"/>
  <c r="G1024" i="1"/>
  <c r="G1025" i="1"/>
  <c r="E12" i="5"/>
  <c r="D1017" i="1" s="1"/>
  <c r="G1017" i="1" s="1"/>
  <c r="G1022" i="1"/>
  <c r="G1021" i="1"/>
  <c r="G1020" i="1"/>
  <c r="F13" i="5"/>
  <c r="G1013" i="1"/>
  <c r="G1015" i="1"/>
  <c r="E31" i="9"/>
  <c r="B31" i="9" s="1"/>
  <c r="E307" i="9"/>
  <c r="B307" i="9" s="1"/>
  <c r="E324" i="9"/>
  <c r="B324" i="9" s="1"/>
  <c r="E320" i="9"/>
  <c r="B320" i="9" s="1"/>
  <c r="I1560" i="1"/>
  <c r="I1544" i="1"/>
  <c r="I1567" i="1"/>
  <c r="J1543" i="1"/>
  <c r="H1560" i="1"/>
  <c r="H1567" i="1"/>
  <c r="H1588" i="1"/>
  <c r="G1588" i="1"/>
  <c r="H1596" i="1"/>
  <c r="G1596" i="1"/>
  <c r="H1604" i="1"/>
  <c r="G1604" i="1"/>
  <c r="H1612" i="1"/>
  <c r="G1612" i="1"/>
  <c r="H1620" i="1"/>
  <c r="G1620" i="1"/>
  <c r="H1624" i="1"/>
  <c r="G1624" i="1"/>
  <c r="I1550" i="1"/>
  <c r="G1579" i="1"/>
  <c r="J1579" i="1"/>
  <c r="H1579" i="1"/>
  <c r="H1584" i="1"/>
  <c r="G1584" i="1"/>
  <c r="H1592" i="1"/>
  <c r="G1592" i="1"/>
  <c r="H1600" i="1"/>
  <c r="G1600" i="1"/>
  <c r="H1608" i="1"/>
  <c r="G1608" i="1"/>
  <c r="H1616" i="1"/>
  <c r="G1616" i="1"/>
  <c r="F431" i="4"/>
  <c r="G1532" i="1"/>
  <c r="H1541" i="1"/>
  <c r="I1541" i="1" s="1"/>
  <c r="G1543" i="1"/>
  <c r="I1543" i="1" s="1"/>
  <c r="I1545" i="1"/>
  <c r="J1551" i="1"/>
  <c r="G1551" i="1"/>
  <c r="I1551" i="1" s="1"/>
  <c r="G1553" i="1"/>
  <c r="I1553" i="1" s="1"/>
  <c r="J1553" i="1"/>
  <c r="H1553" i="1"/>
  <c r="H1577" i="1"/>
  <c r="G1589" i="1"/>
  <c r="G1597" i="1"/>
  <c r="G1605" i="1"/>
  <c r="F125" i="4"/>
  <c r="H1539" i="1"/>
  <c r="J1541" i="1"/>
  <c r="G1556" i="1"/>
  <c r="H1556" i="1"/>
  <c r="I1558" i="1"/>
  <c r="J1561" i="1"/>
  <c r="G1561" i="1"/>
  <c r="I1561" i="1" s="1"/>
  <c r="G1563" i="1"/>
  <c r="H1563" i="1"/>
  <c r="I1565" i="1"/>
  <c r="J1568" i="1"/>
  <c r="G1568" i="1"/>
  <c r="I1568" i="1" s="1"/>
  <c r="G1570" i="1"/>
  <c r="J1570" i="1"/>
  <c r="H1570" i="1"/>
  <c r="D6" i="4"/>
  <c r="H1542" i="1"/>
  <c r="I1542" i="1" s="1"/>
  <c r="G1547" i="1"/>
  <c r="G1549" i="1"/>
  <c r="I1549" i="1" s="1"/>
  <c r="J1549" i="1"/>
  <c r="H1549" i="1"/>
  <c r="H1573" i="1"/>
  <c r="I1573" i="1" s="1"/>
  <c r="H1580" i="1"/>
  <c r="I1580" i="1" s="1"/>
  <c r="E535" i="4"/>
  <c r="J1557" i="1"/>
  <c r="G1557" i="1"/>
  <c r="G1559" i="1"/>
  <c r="J1559" i="1"/>
  <c r="H1559" i="1"/>
  <c r="J1564" i="1"/>
  <c r="G1564" i="1"/>
  <c r="G1566" i="1"/>
  <c r="I1566" i="1" s="1"/>
  <c r="J1566" i="1"/>
  <c r="H1566" i="1"/>
  <c r="G1540" i="1"/>
  <c r="H1531" i="1"/>
  <c r="J1542" i="1"/>
  <c r="H1550" i="1"/>
  <c r="H1557" i="1"/>
  <c r="H1564" i="1"/>
  <c r="J1574" i="1"/>
  <c r="G1574" i="1"/>
  <c r="I1574" i="1" s="1"/>
  <c r="G1576" i="1"/>
  <c r="I1576" i="1" s="1"/>
  <c r="J1576" i="1"/>
  <c r="H1576" i="1"/>
  <c r="I1578" i="1"/>
  <c r="J1581" i="1"/>
  <c r="G1581" i="1"/>
  <c r="I1581" i="1" s="1"/>
  <c r="H1628" i="1"/>
  <c r="G1628" i="1"/>
  <c r="H1636" i="1"/>
  <c r="G1636" i="1"/>
  <c r="H1644" i="1"/>
  <c r="G1644" i="1"/>
  <c r="H1652" i="1"/>
  <c r="G1652" i="1"/>
  <c r="H1660" i="1"/>
  <c r="G1660" i="1"/>
  <c r="H1668" i="1"/>
  <c r="G1668" i="1"/>
  <c r="H1676" i="1"/>
  <c r="G1676" i="1"/>
  <c r="H1684" i="1"/>
  <c r="G1684" i="1"/>
  <c r="J1550" i="1"/>
  <c r="J1554" i="1"/>
  <c r="J1560" i="1"/>
  <c r="J1567" i="1"/>
  <c r="J1573" i="1"/>
  <c r="J1580" i="1"/>
  <c r="H1587" i="1"/>
  <c r="H1595" i="1"/>
  <c r="H1603" i="1"/>
  <c r="H1611" i="1"/>
  <c r="H1619" i="1"/>
  <c r="H1627" i="1"/>
  <c r="H1635" i="1"/>
  <c r="H1643" i="1"/>
  <c r="H1651" i="1"/>
  <c r="H1659" i="1"/>
  <c r="H1667" i="1"/>
  <c r="H1675" i="1"/>
  <c r="H1683" i="1"/>
  <c r="F44" i="4"/>
  <c r="F355" i="4"/>
  <c r="F407" i="4"/>
  <c r="F427" i="4"/>
  <c r="D466" i="4"/>
  <c r="D430" i="4" s="1"/>
  <c r="F492" i="4"/>
  <c r="D536" i="4"/>
  <c r="G339" i="9"/>
  <c r="E339" i="9" s="1"/>
  <c r="B339" i="9" s="1"/>
  <c r="F219" i="5"/>
  <c r="F5" i="6"/>
  <c r="E5" i="7"/>
  <c r="H24" i="9"/>
  <c r="G24" i="9"/>
  <c r="E24" i="9" s="1"/>
  <c r="F70" i="5"/>
  <c r="G346" i="9"/>
  <c r="E346" i="9" s="1"/>
  <c r="G222" i="9"/>
  <c r="E222" i="9" s="1"/>
  <c r="B222" i="9" s="1"/>
  <c r="D82" i="4"/>
  <c r="D106" i="4"/>
  <c r="D164" i="4"/>
  <c r="D309" i="4"/>
  <c r="D361" i="4"/>
  <c r="F630" i="4"/>
  <c r="D629" i="4"/>
  <c r="F7" i="4"/>
  <c r="F141" i="4"/>
  <c r="F153" i="4"/>
  <c r="F231" i="4"/>
  <c r="F336" i="4"/>
  <c r="D647" i="4"/>
  <c r="F437" i="4"/>
  <c r="F485" i="4"/>
  <c r="F523" i="4"/>
  <c r="G336" i="9"/>
  <c r="D177" i="5"/>
  <c r="F178" i="5"/>
  <c r="E156" i="9"/>
  <c r="B156" i="9" s="1"/>
  <c r="H336" i="9"/>
  <c r="D251" i="5"/>
  <c r="D7" i="5"/>
  <c r="G1632" i="1"/>
  <c r="G1640" i="1"/>
  <c r="G1648" i="1"/>
  <c r="G1656" i="1"/>
  <c r="G1664" i="1"/>
  <c r="G1672" i="1"/>
  <c r="G1680" i="1"/>
  <c r="D152" i="4"/>
  <c r="D44" i="8"/>
  <c r="G343" i="9" s="1"/>
  <c r="E343" i="9" s="1"/>
  <c r="D584" i="4"/>
  <c r="D88" i="5"/>
  <c r="D203" i="5"/>
  <c r="D35" i="6"/>
  <c r="I10" i="9"/>
  <c r="G208" i="9"/>
  <c r="E208" i="9" s="1"/>
  <c r="B208" i="9" s="1"/>
  <c r="G221" i="9"/>
  <c r="E221" i="9" s="1"/>
  <c r="B221" i="9" s="1"/>
  <c r="G224" i="9"/>
  <c r="E224" i="9" s="1"/>
  <c r="B224" i="9" s="1"/>
  <c r="G309" i="9"/>
  <c r="E309" i="9" s="1"/>
  <c r="B309" i="9" s="1"/>
  <c r="G314" i="9"/>
  <c r="E314" i="9" s="1"/>
  <c r="B314" i="9" s="1"/>
  <c r="E88" i="5"/>
  <c r="D1093" i="1" s="1"/>
  <c r="F10" i="6"/>
  <c r="B59" i="9"/>
  <c r="B91" i="9"/>
  <c r="B114" i="9"/>
  <c r="B123" i="9"/>
  <c r="B146" i="9"/>
  <c r="B155" i="9"/>
  <c r="E161" i="9"/>
  <c r="B161" i="9" s="1"/>
  <c r="G174" i="9"/>
  <c r="E174" i="9" s="1"/>
  <c r="B174" i="9" s="1"/>
  <c r="G215" i="9"/>
  <c r="E215" i="9" s="1"/>
  <c r="B215" i="9" s="1"/>
  <c r="G218" i="9"/>
  <c r="E218" i="9" s="1"/>
  <c r="B218" i="9" s="1"/>
  <c r="F263" i="9"/>
  <c r="B263" i="9" s="1"/>
  <c r="B274" i="9"/>
  <c r="F288" i="9"/>
  <c r="B288" i="9" s="1"/>
  <c r="G302" i="9"/>
  <c r="E302" i="9" s="1"/>
  <c r="B302" i="9" s="1"/>
  <c r="H309" i="9"/>
  <c r="B326" i="9"/>
  <c r="G315" i="9"/>
  <c r="E315" i="9" s="1"/>
  <c r="B315" i="9" s="1"/>
  <c r="G316" i="9"/>
  <c r="D89" i="6"/>
  <c r="G209" i="9"/>
  <c r="E209" i="9" s="1"/>
  <c r="B209" i="9" s="1"/>
  <c r="G212" i="9"/>
  <c r="E212" i="9" s="1"/>
  <c r="B212" i="9" s="1"/>
  <c r="G225" i="9"/>
  <c r="E225" i="9" s="1"/>
  <c r="B225" i="9" s="1"/>
  <c r="L228" i="9"/>
  <c r="B74" i="9"/>
  <c r="B83" i="9"/>
  <c r="B106" i="9"/>
  <c r="B115" i="9"/>
  <c r="B138" i="9"/>
  <c r="B147" i="9"/>
  <c r="B166" i="9"/>
  <c r="G219" i="9"/>
  <c r="E219" i="9" s="1"/>
  <c r="B219" i="9" s="1"/>
  <c r="B229" i="9"/>
  <c r="F243" i="9"/>
  <c r="B243" i="9" s="1"/>
  <c r="F247" i="9"/>
  <c r="B247" i="9" s="1"/>
  <c r="B258" i="9"/>
  <c r="F272" i="9"/>
  <c r="B272" i="9" s="1"/>
  <c r="B289" i="9"/>
  <c r="B318" i="9"/>
  <c r="B327" i="9"/>
  <c r="F341" i="9"/>
  <c r="B341" i="9" s="1"/>
  <c r="F150" i="5"/>
  <c r="G180"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E310" i="9" s="1"/>
  <c r="B310" i="9" s="1"/>
  <c r="M228" i="9"/>
  <c r="G179" i="9"/>
  <c r="E179" i="9" s="1"/>
  <c r="B179" i="9" s="1"/>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76" i="9"/>
  <c r="E176" i="9" s="1"/>
  <c r="B176" i="9" s="1"/>
  <c r="G213" i="9"/>
  <c r="E213" i="9" s="1"/>
  <c r="B213" i="9" s="1"/>
  <c r="G216" i="9"/>
  <c r="E216" i="9" s="1"/>
  <c r="B216" i="9" s="1"/>
  <c r="G300" i="9"/>
  <c r="E300" i="9" s="1"/>
  <c r="B300" i="9" s="1"/>
  <c r="D147" i="5"/>
  <c r="F186" i="5"/>
  <c r="B66" i="9"/>
  <c r="B98" i="9"/>
  <c r="B130" i="9"/>
  <c r="B158" i="9"/>
  <c r="L207" i="9"/>
  <c r="F207" i="9" s="1"/>
  <c r="G210" i="9"/>
  <c r="E210" i="9" s="1"/>
  <c r="B210" i="9" s="1"/>
  <c r="G223" i="9"/>
  <c r="E223" i="9" s="1"/>
  <c r="B223" i="9" s="1"/>
  <c r="G226" i="9"/>
  <c r="E226" i="9" s="1"/>
  <c r="B226" i="9" s="1"/>
  <c r="E147" i="5"/>
  <c r="D1152" i="1" s="1"/>
  <c r="B62" i="9"/>
  <c r="E81" i="9"/>
  <c r="B81" i="9" s="1"/>
  <c r="B94" i="9"/>
  <c r="E113" i="9"/>
  <c r="B113" i="9" s="1"/>
  <c r="B126" i="9"/>
  <c r="E145" i="9"/>
  <c r="B145" i="9" s="1"/>
  <c r="B163" i="9"/>
  <c r="G217" i="9"/>
  <c r="E217" i="9" s="1"/>
  <c r="B217" i="9" s="1"/>
  <c r="G220" i="9"/>
  <c r="E220" i="9" s="1"/>
  <c r="B220" i="9" s="1"/>
  <c r="B234" i="9"/>
  <c r="F248" i="9"/>
  <c r="B248" i="9" s="1"/>
  <c r="B265" i="9"/>
  <c r="F287" i="9"/>
  <c r="B287" i="9" s="1"/>
  <c r="F298" i="9"/>
  <c r="H308" i="9"/>
  <c r="E308" i="9" s="1"/>
  <c r="B308" i="9" s="1"/>
  <c r="H316" i="9"/>
  <c r="E325" i="9"/>
  <c r="B325" i="9" s="1"/>
  <c r="B58" i="9"/>
  <c r="B67" i="9"/>
  <c r="B90" i="9"/>
  <c r="B99" i="9"/>
  <c r="B131" i="9"/>
  <c r="E169" i="9"/>
  <c r="B169" i="9" s="1"/>
  <c r="G178" i="9"/>
  <c r="E178" i="9" s="1"/>
  <c r="B178" i="9" s="1"/>
  <c r="G211" i="9"/>
  <c r="E211" i="9" s="1"/>
  <c r="B211" i="9" s="1"/>
  <c r="G214" i="9"/>
  <c r="E214" i="9" s="1"/>
  <c r="B214" i="9" s="1"/>
  <c r="G227" i="9"/>
  <c r="E227" i="9" s="1"/>
  <c r="B227" i="9" s="1"/>
  <c r="F240" i="9"/>
  <c r="B240" i="9" s="1"/>
  <c r="B257" i="9"/>
  <c r="F279" i="9"/>
  <c r="B279" i="9" s="1"/>
  <c r="B290" i="9"/>
  <c r="G301" i="9"/>
  <c r="E301" i="9" s="1"/>
  <c r="B301" i="9" s="1"/>
  <c r="B335" i="9"/>
  <c r="G1264" i="1" l="1"/>
  <c r="G642" i="1"/>
  <c r="F255" i="5"/>
  <c r="G1259" i="1"/>
  <c r="G1585" i="1"/>
  <c r="D1555" i="1"/>
  <c r="I34" i="3"/>
  <c r="I1569" i="1"/>
  <c r="E417" i="4"/>
  <c r="D412" i="1" s="1"/>
  <c r="E418" i="4"/>
  <c r="D413" i="1" s="1"/>
  <c r="H265" i="1"/>
  <c r="H258" i="1"/>
  <c r="G258" i="1"/>
  <c r="F262" i="4"/>
  <c r="F230" i="4"/>
  <c r="H226" i="1"/>
  <c r="G226" i="1"/>
  <c r="E152" i="4"/>
  <c r="D148" i="1" s="1"/>
  <c r="F134" i="4"/>
  <c r="H130" i="1"/>
  <c r="G130" i="1"/>
  <c r="E6" i="4"/>
  <c r="F49" i="4"/>
  <c r="H45" i="1"/>
  <c r="G45" i="1"/>
  <c r="E251" i="5"/>
  <c r="D1255" i="1" s="1"/>
  <c r="G1256" i="1"/>
  <c r="H1256" i="1"/>
  <c r="E177" i="5"/>
  <c r="D1181" i="1" s="1"/>
  <c r="E336" i="9"/>
  <c r="B336" i="9" s="1"/>
  <c r="E7" i="5"/>
  <c r="F7" i="5" s="1"/>
  <c r="F12" i="5"/>
  <c r="H1017" i="1"/>
  <c r="F430" i="4"/>
  <c r="C424" i="1"/>
  <c r="B343" i="9"/>
  <c r="H17" i="3"/>
  <c r="C2" i="1"/>
  <c r="F89" i="6"/>
  <c r="C1485" i="1"/>
  <c r="D176" i="5"/>
  <c r="H24" i="3"/>
  <c r="C1181" i="1"/>
  <c r="F164" i="4"/>
  <c r="C160" i="1"/>
  <c r="D535" i="4"/>
  <c r="F536" i="4"/>
  <c r="C530" i="1"/>
  <c r="F147" i="5"/>
  <c r="C1152" i="1"/>
  <c r="E316" i="9"/>
  <c r="B316" i="9" s="1"/>
  <c r="F35" i="6"/>
  <c r="H28" i="3"/>
  <c r="C1431" i="1"/>
  <c r="H18" i="3"/>
  <c r="D299" i="4"/>
  <c r="D300" i="4" s="1"/>
  <c r="C148" i="1"/>
  <c r="H22" i="3"/>
  <c r="C1012" i="1"/>
  <c r="F106" i="4"/>
  <c r="C102" i="1"/>
  <c r="G338" i="9"/>
  <c r="E338" i="9" s="1"/>
  <c r="B338" i="9" s="1"/>
  <c r="F203" i="5"/>
  <c r="C1207" i="1"/>
  <c r="H25" i="3"/>
  <c r="C1255" i="1"/>
  <c r="F82" i="4"/>
  <c r="C78" i="1"/>
  <c r="I33" i="3"/>
  <c r="D1538" i="1"/>
  <c r="F466" i="4"/>
  <c r="C460" i="1"/>
  <c r="I1559" i="1"/>
  <c r="B24" i="9"/>
  <c r="F88" i="5"/>
  <c r="C1093" i="1"/>
  <c r="E69" i="5"/>
  <c r="I1557" i="1"/>
  <c r="I1570" i="1"/>
  <c r="D308" i="4"/>
  <c r="D422" i="4" s="1"/>
  <c r="F309" i="4"/>
  <c r="C304" i="1"/>
  <c r="B207" i="9"/>
  <c r="F629" i="4"/>
  <c r="C623" i="1"/>
  <c r="B346" i="9"/>
  <c r="E345" i="9"/>
  <c r="I10" i="3" s="1"/>
  <c r="D141" i="6"/>
  <c r="G348" i="9" s="1"/>
  <c r="E348" i="9" s="1"/>
  <c r="E180" i="9"/>
  <c r="B180" i="9" s="1"/>
  <c r="F584" i="4"/>
  <c r="C578" i="1"/>
  <c r="F647" i="4"/>
  <c r="C641" i="1"/>
  <c r="E640" i="4"/>
  <c r="D634" i="1" s="1"/>
  <c r="D529" i="1"/>
  <c r="K1481" i="9"/>
  <c r="G344" i="9"/>
  <c r="E344" i="9" s="1"/>
  <c r="B344" i="9" s="1"/>
  <c r="I39" i="3"/>
  <c r="C1621" i="1"/>
  <c r="F228" i="9"/>
  <c r="B228" i="9" s="1"/>
  <c r="D360" i="4"/>
  <c r="F361" i="4"/>
  <c r="C356" i="1"/>
  <c r="D69" i="5"/>
  <c r="D6" i="5" s="1"/>
  <c r="I1564" i="1"/>
  <c r="E639" i="4"/>
  <c r="D633" i="1" s="1"/>
  <c r="I1579" i="1"/>
  <c r="G1555" i="1" l="1"/>
  <c r="H1555" i="1"/>
  <c r="I18" i="3"/>
  <c r="F152" i="4"/>
  <c r="E299" i="4"/>
  <c r="E423" i="4" s="1"/>
  <c r="D2" i="1"/>
  <c r="G2" i="1" s="1"/>
  <c r="E422" i="4"/>
  <c r="D417" i="1" s="1"/>
  <c r="F6" i="4"/>
  <c r="I17" i="3"/>
  <c r="F251" i="5"/>
  <c r="I25" i="3"/>
  <c r="H19" i="9"/>
  <c r="E19" i="9" s="1"/>
  <c r="B19" i="9" s="1"/>
  <c r="I24" i="3"/>
  <c r="F177" i="5"/>
  <c r="E176" i="5"/>
  <c r="D1180" i="1" s="1"/>
  <c r="D1012" i="1"/>
  <c r="H1012" i="1" s="1"/>
  <c r="I22" i="3"/>
  <c r="E6" i="5"/>
  <c r="F6" i="5" s="1"/>
  <c r="E347" i="9"/>
  <c r="B348" i="9"/>
  <c r="C296" i="1"/>
  <c r="G299" i="9"/>
  <c r="C1011" i="1"/>
  <c r="D643" i="4"/>
  <c r="C417" i="1"/>
  <c r="H304" i="1"/>
  <c r="G304" i="1"/>
  <c r="H1255" i="1"/>
  <c r="G1255" i="1"/>
  <c r="H1431" i="1"/>
  <c r="G1431" i="1"/>
  <c r="H9" i="3"/>
  <c r="D640" i="4"/>
  <c r="F535" i="4"/>
  <c r="C529" i="1"/>
  <c r="F141" i="6"/>
  <c r="H31" i="3"/>
  <c r="C1537" i="1"/>
  <c r="H1621" i="1"/>
  <c r="G1621" i="1"/>
  <c r="H11" i="3"/>
  <c r="D417" i="4"/>
  <c r="F308" i="4"/>
  <c r="C303" i="1"/>
  <c r="H460" i="1"/>
  <c r="G460" i="1"/>
  <c r="H1485" i="1"/>
  <c r="G1485" i="1"/>
  <c r="H1207" i="1"/>
  <c r="G1207" i="1"/>
  <c r="H1181" i="1"/>
  <c r="G1181" i="1"/>
  <c r="E342" i="9"/>
  <c r="H1093" i="1"/>
  <c r="G1093" i="1"/>
  <c r="H160" i="1"/>
  <c r="G160" i="1"/>
  <c r="H578" i="1"/>
  <c r="G578" i="1"/>
  <c r="H356" i="1"/>
  <c r="G356" i="1"/>
  <c r="H623" i="1"/>
  <c r="G623" i="1"/>
  <c r="G1538" i="1"/>
  <c r="H1538" i="1"/>
  <c r="H148" i="1"/>
  <c r="G148" i="1"/>
  <c r="H1152" i="1"/>
  <c r="G1152" i="1"/>
  <c r="H424" i="1"/>
  <c r="G424" i="1"/>
  <c r="H641" i="1"/>
  <c r="G641" i="1"/>
  <c r="F69" i="5"/>
  <c r="H23" i="3"/>
  <c r="C1074" i="1"/>
  <c r="I23" i="3"/>
  <c r="D1074" i="1"/>
  <c r="C1180" i="1"/>
  <c r="D639" i="4"/>
  <c r="D418" i="4"/>
  <c r="F360" i="4"/>
  <c r="C355" i="1"/>
  <c r="H78" i="1"/>
  <c r="G78" i="1"/>
  <c r="H102" i="1"/>
  <c r="G102" i="1"/>
  <c r="D301" i="4"/>
  <c r="D423" i="4"/>
  <c r="D424" i="4" s="1"/>
  <c r="C295" i="1"/>
  <c r="H530" i="1"/>
  <c r="G530" i="1"/>
  <c r="F299" i="4" l="1"/>
  <c r="D295" i="1"/>
  <c r="H295" i="1" s="1"/>
  <c r="E301" i="4"/>
  <c r="D297" i="1" s="1"/>
  <c r="E300" i="4"/>
  <c r="D296" i="1" s="1"/>
  <c r="H296" i="1" s="1"/>
  <c r="E643" i="4"/>
  <c r="D637" i="1" s="1"/>
  <c r="H2" i="1"/>
  <c r="F422" i="4"/>
  <c r="F176" i="5"/>
  <c r="G1012" i="1"/>
  <c r="G306" i="9"/>
  <c r="E306" i="9" s="1"/>
  <c r="B306" i="9" s="1"/>
  <c r="D1011" i="1"/>
  <c r="H8" i="3" s="1"/>
  <c r="H299" i="9"/>
  <c r="E299" i="9" s="1"/>
  <c r="C419" i="1"/>
  <c r="F417" i="4"/>
  <c r="C412" i="1"/>
  <c r="N3" i="9"/>
  <c r="I11" i="3"/>
  <c r="H529" i="1"/>
  <c r="G529" i="1"/>
  <c r="E644" i="4"/>
  <c r="E425" i="4"/>
  <c r="D420" i="1" s="1"/>
  <c r="D418" i="1"/>
  <c r="H20" i="9"/>
  <c r="F640" i="4"/>
  <c r="C634" i="1"/>
  <c r="H417" i="1"/>
  <c r="G417" i="1"/>
  <c r="K3" i="9"/>
  <c r="I9" i="3"/>
  <c r="H1074" i="1"/>
  <c r="G1074" i="1"/>
  <c r="F639" i="4"/>
  <c r="C633" i="1"/>
  <c r="H303" i="1"/>
  <c r="G303" i="1"/>
  <c r="G1537" i="1"/>
  <c r="H1537" i="1"/>
  <c r="E424" i="4"/>
  <c r="D419" i="1" s="1"/>
  <c r="C637" i="1"/>
  <c r="H355" i="1"/>
  <c r="G355" i="1"/>
  <c r="D644" i="4"/>
  <c r="F423" i="4"/>
  <c r="D425" i="4"/>
  <c r="C418" i="1"/>
  <c r="G20" i="9"/>
  <c r="F418" i="4"/>
  <c r="C413" i="1"/>
  <c r="F301" i="4"/>
  <c r="C297" i="1"/>
  <c r="H1180" i="1"/>
  <c r="G1180" i="1"/>
  <c r="G295" i="1" l="1"/>
  <c r="G296" i="1"/>
  <c r="F300" i="4"/>
  <c r="F643" i="4"/>
  <c r="G1011" i="1"/>
  <c r="H1011" i="1"/>
  <c r="H297" i="1"/>
  <c r="G297" i="1"/>
  <c r="F644" i="4"/>
  <c r="D646" i="4"/>
  <c r="C638" i="1"/>
  <c r="H412" i="1"/>
  <c r="G412" i="1"/>
  <c r="E646" i="4"/>
  <c r="D638" i="1"/>
  <c r="M3" i="9"/>
  <c r="H637" i="1"/>
  <c r="G637" i="1"/>
  <c r="H633" i="1"/>
  <c r="G633" i="1"/>
  <c r="B299" i="9"/>
  <c r="F425" i="4"/>
  <c r="C420" i="1"/>
  <c r="H413" i="1"/>
  <c r="G413" i="1"/>
  <c r="E20" i="9"/>
  <c r="B20" i="9" s="1"/>
  <c r="E645" i="4"/>
  <c r="H418" i="1"/>
  <c r="G418" i="1"/>
  <c r="D645" i="4"/>
  <c r="H634" i="1"/>
  <c r="G634" i="1"/>
  <c r="H419" i="1"/>
  <c r="G419" i="1"/>
  <c r="F424" i="4"/>
  <c r="E649" i="4" l="1"/>
  <c r="D639" i="1"/>
  <c r="H638" i="1"/>
  <c r="G638" i="1"/>
  <c r="D650" i="4"/>
  <c r="F646" i="4"/>
  <c r="C640" i="1"/>
  <c r="H420" i="1"/>
  <c r="G420" i="1"/>
  <c r="D649" i="4"/>
  <c r="F645" i="4"/>
  <c r="C639" i="1"/>
  <c r="G297" i="9"/>
  <c r="E297" i="9" s="1"/>
  <c r="B297" i="9" s="1"/>
  <c r="H334" i="9"/>
  <c r="G334" i="9"/>
  <c r="E334" i="9" s="1"/>
  <c r="E650" i="4"/>
  <c r="D640" i="1"/>
  <c r="I20" i="3" l="1"/>
  <c r="D644" i="1"/>
  <c r="H640" i="1"/>
  <c r="G640" i="1"/>
  <c r="F650" i="4"/>
  <c r="H20" i="3"/>
  <c r="C644" i="1"/>
  <c r="H639" i="1"/>
  <c r="G639" i="1"/>
  <c r="H7" i="3"/>
  <c r="B334" i="9"/>
  <c r="E298" i="9"/>
  <c r="I8" i="3" s="1"/>
  <c r="F649" i="4"/>
  <c r="H19" i="3"/>
  <c r="C643" i="1"/>
  <c r="I19" i="3"/>
  <c r="D643" i="1"/>
  <c r="H643" i="1" l="1"/>
  <c r="G643" i="1"/>
  <c r="H644" i="1"/>
  <c r="G644" i="1"/>
  <c r="J3" i="9"/>
  <c r="G295" i="9" l="1"/>
  <c r="H295" i="9"/>
  <c r="L293" i="9"/>
  <c r="F293" i="9" s="1"/>
  <c r="H18" i="9"/>
  <c r="G18" i="9"/>
  <c r="M16" i="9"/>
  <c r="K10" i="9"/>
  <c r="G17" i="9"/>
  <c r="K9" i="9"/>
  <c r="G16" i="9"/>
  <c r="I13" i="9"/>
  <c r="K6" i="9"/>
  <c r="J13" i="9"/>
  <c r="I12" i="9"/>
  <c r="I11" i="9"/>
  <c r="I17" i="9"/>
  <c r="G15" i="9"/>
  <c r="K8" i="9"/>
  <c r="H15" i="9"/>
  <c r="G22" i="9"/>
  <c r="M15" i="9"/>
  <c r="H17" i="9"/>
  <c r="H16" i="9"/>
  <c r="I6" i="9"/>
  <c r="I8" i="9"/>
  <c r="L15" i="9"/>
  <c r="J7" i="9"/>
  <c r="K11" i="9"/>
  <c r="L16" i="9"/>
  <c r="K5" i="9"/>
  <c r="K7" i="9"/>
  <c r="G21" i="9"/>
  <c r="H21" i="9"/>
  <c r="J11" i="9"/>
  <c r="I7" i="9"/>
  <c r="H22" i="9"/>
  <c r="I9" i="9"/>
  <c r="J8" i="9"/>
  <c r="J6" i="9"/>
  <c r="J17" i="9"/>
  <c r="J10" i="9"/>
  <c r="J12" i="9"/>
  <c r="I5" i="9"/>
  <c r="K12" i="9"/>
  <c r="J5" i="9"/>
  <c r="K13" i="9"/>
  <c r="J9" i="9"/>
  <c r="E18" i="9" l="1"/>
  <c r="B18" i="9" s="1"/>
  <c r="E295" i="9"/>
  <c r="B295" i="9" s="1"/>
  <c r="E6" i="9"/>
  <c r="B6" i="9" s="1"/>
  <c r="E10" i="9"/>
  <c r="B10" i="9" s="1"/>
  <c r="E7" i="9"/>
  <c r="B7" i="9" s="1"/>
  <c r="E21" i="9"/>
  <c r="B21" i="9" s="1"/>
  <c r="F16" i="9"/>
  <c r="E5" i="9"/>
  <c r="B5" i="9" s="1"/>
  <c r="E11" i="9"/>
  <c r="B11" i="9" s="1"/>
  <c r="E12" i="9"/>
  <c r="B12" i="9" s="1"/>
  <c r="E9" i="9"/>
  <c r="B9" i="9" s="1"/>
  <c r="E17" i="9"/>
  <c r="B17" i="9" s="1"/>
  <c r="E22" i="9"/>
  <c r="B22" i="9" s="1"/>
  <c r="E13" i="9"/>
  <c r="B13" i="9" s="1"/>
  <c r="B293" i="9"/>
  <c r="F23" i="9"/>
  <c r="F15" i="9"/>
  <c r="E16" i="9"/>
  <c r="E8" i="9"/>
  <c r="B8" i="9" s="1"/>
  <c r="E15" i="9"/>
  <c r="E23" i="9" l="1"/>
  <c r="I7" i="3" s="1"/>
  <c r="F14" i="9"/>
  <c r="F3" i="9" s="1"/>
  <c r="B16" i="9"/>
  <c r="B15" i="9"/>
  <c r="E14" i="9"/>
  <c r="I13" i="3" s="1"/>
  <c r="E4" i="9"/>
  <c r="E3" i="9" l="1"/>
</calcChain>
</file>

<file path=xl/sharedStrings.xml><?xml version="1.0" encoding="utf-8"?>
<sst xmlns="http://schemas.openxmlformats.org/spreadsheetml/2006/main" count="4733" uniqueCount="3656">
  <si>
    <t>Obveznik:</t>
  </si>
  <si>
    <t>2186 - SVEUČILIŠTE U RIJECI, EKONOMSKI FAKULTET</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</si>
  <si>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</si>
  <si>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</si>
  <si>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</si>
  <si>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</si>
  <si>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</si>
  <si>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</si>
  <si>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</si>
  <si>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</si>
  <si>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</si>
  <si>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</si>
  <si>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</si>
  <si>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</si>
  <si>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</si>
  <si>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</si>
  <si>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</si>
  <si>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</si>
  <si>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</si>
  <si>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</si>
  <si>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</si>
  <si>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</si>
  <si>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</si>
  <si>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</si>
  <si>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</si>
  <si>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</si>
  <si>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</si>
  <si>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</si>
  <si>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</si>
  <si>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</si>
  <si>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</si>
  <si>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</si>
  <si>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</si>
  <si>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</si>
  <si>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</si>
  <si>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</si>
  <si>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</si>
  <si>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</si>
  <si>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</si>
  <si>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</si>
  <si>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</si>
  <si>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</si>
  <si>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</si>
  <si>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</si>
  <si>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</si>
  <si>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</si>
  <si>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</si>
  <si>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</si>
  <si>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</si>
  <si>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</si>
  <si>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</si>
  <si>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</si>
  <si>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</si>
  <si>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</si>
  <si>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</si>
  <si>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</si>
  <si>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</si>
  <si>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</si>
  <si>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</si>
  <si>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</si>
  <si>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</si>
  <si>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</si>
  <si>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</si>
  <si>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</si>
  <si>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</si>
  <si>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</si>
  <si>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</si>
  <si>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</si>
  <si>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</si>
  <si>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</si>
  <si>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</si>
  <si>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</si>
  <si>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</si>
  <si>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</si>
  <si>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</si>
  <si>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</si>
  <si>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</si>
  <si>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</si>
  <si>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</si>
  <si>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</si>
  <si>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</si>
  <si>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</si>
  <si>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</si>
  <si>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</si>
  <si>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</si>
  <si>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</si>
  <si>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</si>
  <si>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</si>
  <si>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</si>
  <si>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</si>
  <si>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</si>
  <si>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</si>
  <si>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</si>
  <si>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</si>
  <si>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</si>
  <si>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</si>
  <si>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</si>
  <si>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</si>
  <si>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</si>
  <si>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</si>
  <si>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</si>
  <si>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</si>
  <si>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</si>
  <si>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</si>
  <si>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</si>
  <si>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</si>
  <si>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</si>
  <si>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</si>
  <si>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</si>
  <si>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</si>
  <si>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</si>
  <si>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</si>
  <si>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</si>
  <si>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</si>
  <si>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</si>
  <si>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</si>
  <si>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</si>
  <si>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</si>
  <si>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</si>
  <si>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</si>
  <si>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</si>
  <si>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</si>
  <si>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</si>
  <si>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</si>
  <si>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</si>
  <si>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</si>
  <si>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</si>
  <si>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</si>
  <si>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</si>
  <si>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</si>
  <si>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</si>
  <si>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</si>
  <si>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</si>
  <si>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</si>
  <si>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</si>
  <si>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</si>
  <si>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</si>
  <si>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</si>
  <si>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</si>
  <si>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</si>
  <si>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</si>
  <si>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</si>
  <si>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</si>
  <si>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</si>
  <si>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</si>
  <si>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</si>
  <si>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</si>
  <si>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</si>
  <si>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</si>
  <si>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</si>
  <si>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</si>
  <si>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</si>
  <si>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</si>
  <si>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</si>
  <si>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</si>
  <si>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</si>
  <si>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</si>
  <si>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</si>
  <si>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</si>
  <si>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</si>
  <si>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</si>
  <si>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</si>
  <si>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</si>
  <si>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</si>
  <si>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</si>
  <si>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</si>
  <si>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</si>
  <si>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</si>
  <si>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</si>
  <si>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</si>
  <si>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</si>
  <si>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</si>
  <si>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</si>
  <si>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</si>
  <si>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</si>
  <si>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</si>
  <si>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</si>
  <si>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</si>
  <si>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</si>
  <si>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</si>
  <si>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</si>
  <si>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</si>
  <si>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</si>
  <si>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</si>
  <si>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</si>
  <si>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</si>
  <si>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</si>
  <si>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</si>
  <si>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</si>
  <si>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</si>
  <si>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</si>
  <si>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</si>
  <si>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</si>
  <si>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</si>
  <si>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</si>
  <si>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</si>
  <si>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</si>
  <si>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</si>
  <si>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</si>
  <si>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</si>
  <si>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</si>
  <si>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</si>
  <si>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</si>
  <si>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</si>
  <si>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</si>
  <si>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</si>
  <si>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</si>
  <si>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</si>
  <si>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</si>
  <si>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</si>
  <si>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</si>
  <si>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</si>
  <si>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</si>
  <si>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</si>
  <si>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</si>
  <si>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</si>
  <si>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</si>
  <si>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</si>
  <si>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</si>
  <si>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</si>
  <si>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</si>
  <si>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</si>
  <si>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</si>
  <si>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</si>
  <si>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</si>
  <si>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</si>
  <si>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</si>
  <si>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</si>
  <si>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</si>
  <si>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</si>
  <si>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</si>
  <si>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</si>
  <si>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</si>
  <si>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</si>
  <si>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</si>
  <si>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</si>
  <si>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</si>
  <si>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</si>
  <si>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</si>
  <si>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</si>
  <si>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</si>
  <si>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</si>
  <si>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</si>
  <si>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</si>
  <si>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</si>
  <si>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</si>
  <si>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</si>
  <si>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</si>
  <si>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</si>
  <si>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</si>
  <si>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</si>
  <si>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</si>
  <si>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</si>
  <si>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</si>
  <si>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</si>
  <si>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</si>
  <si>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</si>
  <si>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</si>
  <si>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</si>
  <si>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</si>
  <si>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</si>
  <si>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</si>
  <si>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</si>
  <si>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</si>
  <si>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</si>
  <si>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</si>
  <si>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</si>
  <si>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</si>
  <si>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</si>
  <si>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</si>
  <si>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</si>
  <si>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</si>
  <si>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</si>
  <si>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</si>
  <si>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</si>
  <si>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</si>
  <si>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</si>
  <si>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</si>
  <si>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</si>
  <si>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</si>
  <si>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</si>
  <si>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</si>
  <si>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</si>
  <si>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</si>
  <si>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</si>
  <si>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</si>
  <si>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</si>
  <si>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</si>
  <si>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</si>
  <si>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</si>
  <si>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</si>
  <si>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</si>
  <si>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</si>
  <si>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</si>
  <si>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</si>
  <si>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</si>
  <si>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</si>
  <si>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</si>
  <si>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</si>
  <si>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</si>
  <si>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</si>
  <si>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</si>
  <si>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</si>
  <si>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</si>
  <si>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</si>
  <si>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</si>
  <si>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</si>
  <si>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</si>
  <si>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</si>
  <si>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</si>
  <si>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</si>
  <si>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</si>
  <si>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</si>
  <si>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</si>
  <si>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</si>
  <si>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</si>
  <si>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</si>
  <si>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</si>
  <si>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</si>
  <si>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</si>
  <si>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</si>
  <si>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</si>
  <si>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</si>
  <si>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</si>
  <si>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</si>
  <si>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</si>
  <si>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</si>
  <si>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</si>
  <si>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</si>
  <si>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</si>
  <si>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</si>
  <si>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</si>
  <si>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</si>
  <si>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</si>
  <si>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</si>
  <si>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</si>
  <si>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</si>
  <si>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</si>
  <si>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</si>
  <si>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</si>
  <si>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</si>
  <si>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</si>
  <si>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</si>
  <si>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</si>
  <si>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</si>
  <si>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</si>
  <si>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</si>
  <si>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</si>
  <si>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</si>
  <si>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</si>
  <si>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</si>
  <si>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</si>
  <si>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</si>
  <si>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</si>
  <si>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</si>
  <si>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</si>
  <si>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</si>
  <si>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</si>
  <si>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</si>
  <si>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</si>
  <si>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</si>
  <si>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</si>
  <si>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</si>
  <si>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</si>
  <si>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</si>
  <si>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</si>
  <si>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</si>
  <si>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</si>
  <si>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</si>
  <si>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</si>
  <si>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</si>
  <si>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</si>
  <si>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</si>
  <si>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</si>
  <si>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</si>
  <si>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</si>
  <si>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</si>
  <si>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</si>
  <si>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</si>
  <si>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</si>
  <si>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</si>
  <si>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</si>
  <si>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</si>
  <si>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</si>
  <si>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</si>
  <si>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</si>
  <si>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</si>
  <si>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</si>
  <si>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</si>
  <si>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</si>
  <si>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</si>
  <si>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</si>
  <si>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</si>
  <si>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</si>
  <si>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</si>
  <si>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</si>
  <si>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</si>
  <si>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</si>
  <si>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</si>
  <si>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</si>
  <si>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</si>
  <si>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</si>
  <si>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</si>
  <si>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</si>
  <si>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</si>
  <si>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</si>
  <si>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</si>
  <si>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</si>
  <si>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</si>
  <si>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</si>
  <si>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</si>
  <si>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</si>
  <si>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</si>
  <si>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</si>
  <si>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</si>
  <si>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</si>
  <si>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</si>
  <si>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</si>
  <si>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</si>
  <si>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</si>
  <si>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</si>
  <si>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</si>
  <si>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</si>
  <si>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</si>
  <si>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</si>
  <si>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</si>
  <si>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</si>
  <si>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</si>
  <si>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</si>
  <si>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</si>
  <si>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</si>
  <si>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</si>
  <si>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</si>
  <si>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</si>
  <si>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</si>
  <si>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</si>
  <si>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</si>
  <si>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</si>
  <si>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</si>
  <si>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</si>
  <si>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</si>
  <si>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</si>
  <si>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</si>
  <si>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</si>
  <si>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</si>
  <si>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</si>
  <si>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</si>
  <si>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</si>
  <si>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</si>
  <si>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</si>
  <si>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</si>
  <si>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</si>
  <si>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</si>
  <si>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</si>
  <si>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</si>
  <si>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</si>
  <si>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</si>
  <si>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</si>
  <si>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</si>
  <si>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</si>
  <si>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</si>
  <si>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</si>
  <si>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</si>
  <si>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</si>
  <si>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</si>
  <si>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</si>
  <si>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</si>
  <si>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</si>
  <si>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</si>
  <si>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</si>
  <si>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</si>
  <si>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</si>
  <si>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</si>
  <si>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</si>
  <si>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</si>
  <si>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</si>
  <si>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</si>
  <si>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</si>
  <si>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</si>
  <si>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</si>
  <si>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</si>
  <si>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</si>
  <si>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</si>
  <si>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</si>
  <si>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</si>
  <si>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</si>
  <si>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</si>
  <si>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</si>
  <si>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</si>
  <si>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</si>
  <si>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</si>
  <si>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</si>
  <si>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</si>
  <si>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</si>
  <si>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</si>
  <si>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</si>
  <si>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</si>
  <si>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</si>
  <si>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</si>
  <si>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</si>
  <si>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</si>
  <si>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</si>
  <si>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</si>
  <si>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</si>
  <si>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</si>
  <si>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</si>
  <si>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</si>
  <si>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</si>
  <si>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</si>
  <si>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</si>
  <si>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</si>
  <si>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</si>
  <si>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</si>
  <si>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</si>
  <si>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</si>
  <si>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</si>
  <si>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</si>
  <si>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</si>
  <si>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</si>
  <si>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</si>
  <si>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</si>
  <si>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</si>
  <si>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</si>
  <si>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</si>
  <si>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</si>
  <si>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</si>
  <si>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</si>
  <si>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</si>
  <si>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</si>
  <si>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</si>
  <si>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</si>
  <si>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</si>
  <si>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</si>
  <si>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</si>
  <si>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</si>
  <si>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</si>
  <si>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</si>
  <si>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</si>
  <si>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</si>
  <si>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</si>
  <si>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</si>
  <si>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</si>
  <si>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</si>
  <si>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</si>
  <si>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</si>
  <si>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</si>
  <si>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</si>
  <si>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</si>
  <si>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</si>
  <si>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</si>
  <si>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</si>
  <si>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</si>
  <si>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</si>
  <si>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</si>
  <si>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</si>
  <si>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</si>
  <si>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</si>
  <si>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</si>
  <si>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</si>
  <si>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</si>
  <si>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</si>
  <si>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</si>
  <si>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</si>
  <si>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</si>
  <si>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</si>
  <si>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</si>
  <si>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</si>
  <si>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</si>
  <si>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</si>
  <si>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</si>
  <si>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</si>
  <si>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</si>
  <si>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</si>
  <si>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</si>
  <si>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</si>
  <si>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</si>
  <si>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</si>
  <si>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</si>
  <si>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</si>
  <si>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</si>
  <si>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</si>
  <si>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</si>
  <si>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</si>
  <si>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</si>
  <si>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</si>
  <si>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</si>
  <si>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</si>
  <si>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</si>
  <si>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</si>
  <si>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</si>
  <si>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</si>
  <si>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</si>
  <si>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</si>
  <si>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</si>
  <si>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</si>
  <si>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</si>
  <si>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</si>
  <si>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</si>
  <si>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</si>
  <si>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</si>
  <si>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</si>
  <si>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</si>
  <si>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</si>
  <si>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</si>
  <si>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</si>
  <si>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</si>
  <si>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</si>
  <si>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</si>
  <si>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</si>
  <si>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</si>
  <si>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</si>
  <si>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</si>
  <si>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</si>
  <si>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</si>
  <si>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</si>
  <si>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</si>
  <si>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</si>
  <si>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</si>
  <si>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</si>
  <si>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</si>
  <si>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</si>
  <si>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</si>
  <si>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</si>
  <si>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</si>
  <si>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</si>
  <si>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</si>
  <si>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</si>
  <si>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</si>
  <si>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</si>
  <si>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</si>
  <si>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</si>
  <si>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</si>
  <si>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</si>
  <si>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</si>
  <si>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</si>
  <si>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</si>
  <si>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</si>
  <si>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</si>
  <si>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</si>
  <si>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</si>
  <si>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</si>
  <si>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</si>
  <si>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</si>
  <si>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</si>
  <si>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</si>
  <si>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</si>
  <si>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</si>
  <si>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</si>
  <si>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</si>
  <si>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</si>
  <si>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</si>
  <si>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</si>
  <si>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</si>
  <si>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</si>
  <si>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</si>
  <si>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</si>
  <si>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</si>
  <si>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</si>
  <si>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</si>
  <si>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</si>
  <si>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</si>
  <si>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</si>
  <si>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</si>
  <si>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</si>
  <si>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</si>
  <si>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</si>
  <si>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</si>
  <si>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</si>
  <si>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</si>
  <si>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</si>
  <si>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</si>
  <si>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</si>
  <si>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</si>
  <si>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</si>
  <si>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</si>
  <si>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</si>
  <si>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</si>
  <si>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</si>
  <si>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</si>
  <si>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</si>
  <si>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</si>
  <si>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</si>
  <si>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</si>
  <si>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</si>
  <si>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</si>
  <si>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</si>
  <si>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</si>
  <si>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</si>
  <si>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</si>
  <si>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</si>
  <si>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</si>
  <si>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</si>
  <si>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</si>
  <si>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</si>
  <si>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</si>
  <si>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</si>
  <si>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</si>
  <si>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</si>
  <si>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</si>
  <si>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</si>
  <si>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</si>
  <si>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</si>
  <si>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</si>
  <si>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</si>
  <si>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</si>
  <si>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</si>
  <si>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</si>
  <si>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</si>
  <si>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</si>
  <si>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</si>
  <si>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</si>
  <si>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</si>
  <si>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</si>
  <si>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</si>
  <si>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</si>
  <si>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</si>
  <si>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</si>
  <si>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</si>
  <si>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</si>
  <si>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</si>
  <si>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</si>
  <si>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</si>
  <si>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</si>
  <si>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</si>
  <si>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</si>
  <si>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</si>
  <si>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</si>
  <si>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</si>
  <si>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</si>
  <si>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</si>
  <si>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</si>
  <si>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</si>
  <si>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</si>
  <si>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</si>
  <si>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</si>
  <si>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</si>
  <si>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</si>
  <si>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</si>
  <si>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</si>
  <si>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</si>
  <si>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</si>
  <si>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</si>
  <si>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</si>
  <si>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</si>
  <si>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</si>
  <si>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</si>
  <si>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</si>
  <si>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</si>
  <si>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</si>
  <si>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</si>
  <si>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</si>
  <si>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</si>
  <si>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</si>
  <si>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</si>
  <si>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</si>
  <si>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</si>
  <si>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</si>
  <si>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</si>
  <si>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</si>
  <si>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</si>
  <si>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</si>
  <si>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</si>
  <si>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</si>
  <si>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</si>
  <si>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</si>
  <si>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</si>
  <si>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</si>
  <si>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</si>
  <si>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</si>
  <si>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</si>
  <si>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</si>
  <si>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</si>
  <si>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</si>
  <si>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</si>
  <si>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</si>
  <si>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</si>
  <si>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</si>
  <si>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</si>
  <si>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</si>
  <si>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</si>
  <si>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</si>
  <si>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</si>
  <si>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</si>
  <si>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</si>
  <si>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</si>
  <si>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</si>
  <si>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</si>
  <si>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</si>
  <si>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</si>
  <si>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</si>
  <si>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</si>
  <si>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</si>
  <si>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</si>
  <si>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</si>
  <si>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</si>
  <si>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</si>
  <si>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</si>
  <si>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</si>
  <si>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</si>
  <si>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</si>
  <si>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</si>
  <si>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</si>
  <si>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</si>
  <si>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</si>
  <si>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</si>
  <si>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</si>
  <si>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</si>
  <si>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</si>
  <si>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</si>
  <si>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</si>
  <si>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</si>
  <si>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</si>
  <si>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</si>
  <si>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</si>
  <si>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</si>
  <si>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</si>
  <si>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</si>
  <si>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</si>
  <si>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</si>
  <si>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</si>
  <si>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</si>
  <si>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</si>
  <si>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</si>
  <si>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</si>
  <si>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</si>
  <si>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</si>
  <si>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</si>
  <si>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</si>
  <si>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</si>
  <si>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</si>
  <si>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</si>
  <si>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</si>
  <si>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</si>
  <si>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</si>
  <si>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</si>
  <si>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</si>
  <si>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</si>
  <si>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</si>
  <si>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</si>
  <si>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</si>
  <si>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</si>
  <si>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</si>
  <si>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</si>
  <si>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</si>
  <si>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</si>
  <si>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</si>
  <si>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</si>
  <si>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</si>
  <si>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</si>
  <si>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</si>
  <si>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</si>
  <si>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</si>
  <si>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</si>
  <si>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</si>
  <si>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</si>
  <si>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</si>
  <si>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</si>
  <si>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</si>
  <si>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</si>
  <si>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</si>
  <si>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</si>
  <si>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</si>
  <si>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</si>
  <si>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</si>
  <si>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</si>
  <si>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</si>
  <si>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</si>
  <si>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</si>
  <si>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</si>
  <si>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</si>
  <si>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</si>
  <si>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</si>
  <si>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</si>
  <si>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</si>
  <si>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</si>
  <si>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</si>
  <si>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</si>
  <si>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</si>
  <si>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</si>
  <si>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</si>
  <si>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</si>
  <si>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</si>
  <si>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</si>
  <si>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</si>
  <si>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</si>
  <si>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</si>
  <si>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</si>
  <si>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</si>
  <si>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</si>
  <si>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</si>
  <si>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</si>
  <si>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</si>
  <si>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</si>
  <si>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</si>
  <si>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</si>
  <si>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</si>
  <si>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</si>
  <si>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</si>
  <si>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</si>
  <si>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</si>
  <si>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</si>
  <si>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</si>
  <si>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</si>
  <si>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</si>
  <si>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</si>
  <si>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</si>
  <si>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</si>
  <si>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</si>
  <si>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</si>
  <si>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</si>
  <si>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</si>
  <si>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</si>
  <si>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</si>
  <si>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</si>
  <si>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</si>
  <si>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</si>
  <si>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</si>
  <si>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</si>
  <si>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</si>
  <si>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</si>
  <si>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</si>
  <si>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</si>
  <si>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</si>
  <si>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</si>
  <si>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</si>
  <si>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</si>
  <si>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</si>
  <si>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</si>
  <si>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</si>
  <si>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</si>
  <si>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</si>
  <si>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</si>
  <si>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</si>
  <si>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</si>
  <si>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</si>
  <si>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</si>
  <si>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</si>
  <si>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</si>
  <si>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</si>
  <si>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</si>
  <si>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</si>
  <si>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</si>
  <si>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</si>
  <si>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</si>
  <si>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</si>
  <si>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</si>
  <si>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</si>
  <si>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</si>
  <si>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</si>
  <si>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</si>
  <si>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</si>
  <si>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</si>
  <si>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</si>
  <si>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</si>
  <si>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</si>
  <si>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</si>
  <si>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</si>
  <si>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</si>
  <si>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</si>
  <si>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</si>
  <si>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</si>
  <si>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</si>
  <si>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</si>
  <si>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</si>
  <si>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</si>
  <si>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</si>
  <si>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</si>
  <si>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</si>
  <si>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</si>
  <si>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</si>
  <si>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</si>
  <si>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</si>
  <si>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</si>
  <si>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</si>
  <si>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</si>
  <si>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</si>
  <si>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</si>
  <si>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</si>
  <si>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</si>
  <si>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</si>
  <si>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</si>
  <si>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</si>
  <si>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</si>
  <si>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</si>
  <si>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</si>
  <si>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</si>
  <si>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</si>
  <si>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</si>
  <si>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</si>
  <si>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</si>
  <si>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</si>
  <si>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</si>
  <si>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</si>
  <si>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</si>
  <si>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</si>
  <si>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</si>
  <si>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</si>
  <si>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</si>
  <si>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</si>
  <si>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</si>
  <si>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</si>
  <si>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</si>
  <si>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</si>
  <si>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</si>
  <si>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</si>
  <si>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</si>
  <si>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</si>
  <si>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</si>
  <si>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</si>
  <si>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</si>
  <si>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</si>
  <si>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</si>
  <si>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</si>
  <si>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</si>
  <si>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</si>
  <si>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</si>
  <si>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</si>
  <si>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</si>
  <si>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</si>
  <si>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</si>
  <si>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</si>
  <si>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</si>
  <si>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</si>
  <si>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</si>
  <si>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</si>
  <si>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</si>
  <si>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</si>
  <si>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</si>
  <si>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</si>
  <si>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</si>
  <si>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</si>
  <si>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</si>
  <si>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</si>
  <si>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</si>
  <si>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</si>
  <si>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</si>
  <si>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</si>
  <si>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</si>
  <si>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</si>
  <si>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</si>
  <si>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</si>
  <si>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</si>
  <si>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</si>
  <si>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</si>
  <si>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</si>
  <si>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</si>
  <si>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</si>
  <si>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</si>
  <si>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</si>
  <si>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</si>
  <si>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</si>
  <si>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</si>
  <si>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</si>
  <si>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</si>
  <si>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</si>
  <si>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</si>
  <si>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</si>
  <si>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</si>
  <si>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</si>
  <si>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</si>
  <si>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</si>
  <si>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</si>
  <si>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</si>
  <si>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</si>
  <si>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</si>
  <si>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</si>
  <si>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</si>
  <si>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</si>
  <si>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</si>
  <si>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</si>
  <si>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</si>
  <si>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</si>
  <si>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</si>
  <si>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</si>
  <si>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</si>
  <si>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</si>
  <si>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</si>
  <si>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</si>
  <si>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</si>
  <si>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</si>
  <si>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</si>
  <si>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</si>
  <si>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</si>
  <si>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</si>
  <si>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</si>
  <si>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</si>
  <si>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</si>
  <si>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</si>
  <si>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</si>
  <si>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</si>
  <si>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</si>
  <si>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</si>
  <si>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</si>
  <si>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</si>
  <si>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</si>
  <si>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</si>
  <si>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</si>
  <si>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</si>
  <si>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</si>
  <si>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</si>
  <si>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</si>
  <si>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</si>
  <si>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</si>
  <si>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</si>
  <si>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</si>
  <si>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</si>
  <si>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</si>
  <si>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</si>
  <si>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</si>
  <si>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</si>
  <si>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</si>
  <si>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</si>
  <si>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</si>
  <si>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</si>
  <si>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</si>
  <si>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</si>
  <si>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</si>
  <si>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</si>
  <si>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</si>
  <si>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</si>
  <si>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</si>
  <si>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</si>
  <si>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</si>
  <si>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</si>
  <si>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</si>
  <si>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</si>
  <si>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</si>
  <si>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</si>
  <si>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</si>
  <si>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</si>
  <si>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</si>
  <si>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</si>
  <si>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</si>
  <si>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</si>
  <si>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</si>
  <si>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</si>
  <si>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</si>
  <si>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</si>
  <si>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</si>
  <si>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</si>
  <si>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</si>
  <si>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</si>
  <si>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</si>
  <si>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</si>
  <si>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</si>
  <si>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</si>
  <si>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</si>
  <si>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</si>
  <si>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</si>
  <si>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</si>
  <si>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</si>
  <si>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</si>
  <si>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</si>
  <si>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</si>
  <si>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</si>
  <si>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</si>
  <si>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</si>
  <si>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</si>
  <si>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</si>
  <si>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</si>
  <si>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</si>
  <si>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</si>
  <si>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</si>
  <si>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</si>
  <si>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</si>
  <si>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</si>
  <si>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</si>
  <si>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</si>
  <si>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</si>
  <si>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</si>
  <si>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</si>
  <si>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</si>
  <si>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</si>
  <si>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</si>
  <si>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</si>
  <si>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</si>
  <si>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</si>
  <si>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</si>
  <si>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</si>
  <si>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</si>
  <si>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</si>
  <si>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</si>
  <si>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</si>
  <si>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</si>
  <si>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</si>
  <si>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</si>
  <si>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</si>
  <si>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</si>
  <si>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</si>
  <si>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</si>
  <si>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</si>
  <si>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</si>
  <si>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</si>
  <si>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</si>
  <si>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</si>
  <si>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</si>
  <si>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</si>
  <si>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</si>
  <si>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</si>
  <si>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</si>
  <si>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</si>
  <si>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</si>
  <si>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</si>
  <si>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</si>
  <si>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</si>
  <si>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</si>
  <si>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</si>
  <si>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</si>
  <si>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</si>
  <si>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</si>
  <si>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</si>
  <si>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</si>
  <si>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</si>
  <si>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</si>
  <si>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</si>
  <si>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</si>
  <si>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</si>
  <si>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</si>
  <si>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</si>
  <si>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</si>
  <si>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</si>
  <si>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</si>
  <si>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</si>
  <si>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</si>
  <si>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</si>
  <si>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</si>
  <si>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</si>
  <si>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</si>
  <si>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</si>
  <si>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</si>
  <si>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</si>
  <si>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</si>
  <si>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</si>
  <si>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</si>
  <si>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</si>
  <si>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</si>
  <si>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</si>
  <si>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</si>
  <si>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</si>
  <si>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</si>
  <si>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</si>
  <si>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</si>
  <si>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</si>
  <si>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</si>
  <si>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</si>
  <si>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</si>
  <si>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</si>
  <si>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</si>
  <si>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</si>
  <si>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</si>
  <si>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</si>
  <si>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</si>
  <si>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</si>
  <si>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</si>
  <si>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</si>
  <si>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</si>
  <si>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</si>
  <si>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</si>
  <si>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</si>
  <si>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</si>
  <si>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</si>
  <si>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</si>
  <si>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</si>
  <si>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</si>
  <si>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</si>
  <si>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</si>
  <si>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</si>
  <si>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</si>
  <si>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</si>
  <si>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</si>
  <si>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</si>
  <si>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</si>
  <si>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</si>
  <si>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</si>
  <si>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</si>
  <si>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</si>
  <si>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</si>
  <si>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</si>
  <si>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</si>
  <si>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</si>
  <si>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</si>
  <si>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</si>
  <si>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</si>
  <si>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</si>
  <si>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</si>
  <si>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</si>
  <si>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</si>
  <si>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</si>
  <si>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</si>
  <si>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</si>
  <si>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</si>
  <si>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</si>
  <si>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</si>
  <si>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</si>
  <si>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</si>
  <si>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</si>
  <si>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</si>
  <si>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</si>
  <si>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</si>
  <si>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</si>
  <si>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</si>
  <si>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</si>
  <si>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</si>
  <si>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</si>
  <si>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</si>
  <si>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</si>
  <si>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</si>
  <si>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</si>
  <si>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</si>
  <si>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</si>
  <si>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</si>
  <si>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</si>
  <si>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</si>
  <si>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</si>
  <si>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</si>
  <si>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</si>
  <si>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</si>
  <si>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</si>
  <si>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</si>
  <si>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</si>
  <si>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</si>
  <si>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</si>
  <si>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</si>
  <si>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</si>
  <si>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</si>
  <si>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</si>
  <si>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</si>
  <si>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</si>
  <si>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</si>
  <si>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</si>
  <si>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</si>
  <si>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</si>
  <si>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</si>
  <si>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</si>
  <si>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</si>
  <si>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</si>
  <si>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</si>
  <si>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</si>
  <si>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</si>
  <si>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</si>
  <si>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</si>
  <si>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</si>
  <si>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</si>
  <si>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</si>
  <si>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</si>
  <si>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</si>
  <si>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</si>
  <si>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</si>
  <si>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</si>
  <si>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</si>
  <si>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</si>
  <si>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</si>
  <si>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</si>
  <si>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</si>
  <si>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</si>
  <si>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</si>
  <si>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</si>
  <si>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</si>
  <si>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</si>
  <si>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</si>
  <si>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</si>
  <si>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</si>
  <si>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</si>
  <si>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</si>
  <si>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</si>
  <si>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</si>
  <si>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</si>
  <si>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</si>
  <si>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</si>
  <si>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</si>
  <si>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</si>
  <si>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</si>
  <si>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</si>
  <si>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</si>
  <si>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</si>
  <si>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</si>
  <si>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</si>
  <si>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</si>
  <si>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</si>
  <si>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</si>
  <si>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</si>
  <si>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</si>
  <si>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</si>
  <si>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</si>
  <si>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</si>
  <si>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</si>
  <si>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</si>
  <si>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</si>
  <si>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</si>
  <si>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</si>
  <si>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</si>
  <si>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</si>
  <si>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</si>
  <si>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</si>
  <si>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</si>
  <si>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</si>
  <si>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</si>
  <si>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</si>
  <si>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</si>
  <si>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</si>
  <si>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</si>
  <si>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</si>
  <si>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</si>
  <si>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</si>
  <si>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</si>
  <si>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</si>
  <si>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</si>
  <si>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</si>
  <si>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</si>
  <si>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</si>
  <si>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</si>
  <si>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</si>
  <si>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</si>
  <si>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</si>
  <si>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</si>
  <si>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</si>
  <si>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</si>
  <si>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</si>
  <si>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</si>
  <si>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</si>
  <si>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</si>
  <si>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</si>
  <si>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</si>
  <si>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</si>
  <si>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</si>
  <si>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</si>
  <si>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</si>
  <si>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</si>
  <si>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</si>
  <si>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</si>
  <si>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</si>
  <si>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</si>
  <si>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</si>
  <si>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</si>
  <si>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</si>
  <si>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</si>
  <si>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</si>
  <si>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</si>
  <si>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</si>
  <si>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</si>
  <si>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</si>
  <si>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</si>
  <si>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</si>
  <si>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</si>
  <si>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</si>
  <si>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</si>
  <si>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</si>
  <si>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</si>
  <si>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</si>
  <si>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</si>
  <si>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</si>
  <si>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</si>
  <si>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</si>
  <si>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</si>
  <si>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</si>
  <si>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</si>
  <si>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</si>
  <si>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</si>
  <si>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</si>
  <si>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</si>
  <si>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</si>
  <si>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</si>
  <si>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</si>
  <si>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</si>
  <si>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</si>
  <si>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</si>
  <si>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</si>
  <si>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</si>
  <si>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</si>
  <si>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</si>
  <si>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</si>
  <si>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</si>
  <si>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</si>
  <si>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</si>
  <si>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</si>
  <si>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</si>
  <si>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</si>
  <si>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</si>
  <si>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</si>
  <si>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</si>
  <si>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</si>
  <si>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</si>
  <si>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</si>
  <si>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</si>
  <si>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</si>
  <si>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</si>
  <si>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</si>
  <si>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</si>
  <si>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</si>
  <si>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</si>
  <si>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</si>
  <si>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</si>
  <si>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</si>
  <si>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</si>
  <si>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</si>
  <si>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</si>
  <si>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</si>
  <si>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</si>
  <si>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</si>
  <si>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</si>
  <si>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</si>
  <si>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</si>
  <si>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</si>
  <si>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</si>
  <si>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</si>
  <si>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</si>
  <si>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</si>
  <si>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</si>
  <si>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</si>
  <si>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</si>
  <si>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</si>
  <si>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</si>
  <si>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</si>
  <si>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</si>
  <si>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</si>
  <si>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</si>
  <si>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</si>
  <si>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</si>
  <si>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</si>
  <si>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</si>
  <si>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</si>
  <si>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</si>
  <si>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</si>
  <si>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</si>
  <si>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</si>
  <si>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</si>
  <si>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</si>
  <si>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</si>
  <si>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</si>
  <si>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</si>
  <si>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</si>
  <si>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</si>
  <si>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</si>
  <si>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</si>
  <si>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</si>
  <si>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</si>
  <si>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</si>
  <si>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</si>
  <si>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</si>
  <si>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</si>
  <si>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</si>
  <si>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</si>
  <si>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</si>
  <si>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</si>
  <si>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</si>
  <si>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</si>
  <si>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</si>
  <si>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</si>
  <si>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</si>
  <si>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</si>
  <si>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</si>
  <si>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</si>
  <si>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</si>
  <si>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</si>
  <si>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</si>
  <si>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</si>
  <si>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</si>
  <si>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</si>
  <si>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</si>
  <si>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</si>
  <si>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</si>
  <si>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</si>
  <si>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</si>
  <si>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</si>
  <si>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</si>
  <si>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</si>
  <si>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</si>
  <si>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</si>
  <si>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</si>
  <si>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</si>
  <si>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</si>
  <si>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</si>
  <si>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</si>
  <si>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</si>
  <si>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</si>
  <si>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</si>
  <si>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</si>
  <si>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</si>
  <si>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</si>
  <si>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</si>
  <si>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</si>
  <si>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</si>
  <si>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</si>
  <si>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</si>
  <si>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</si>
  <si>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</si>
  <si>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</si>
  <si>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</si>
  <si>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</si>
  <si>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</si>
  <si>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</si>
  <si>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</si>
  <si>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</si>
  <si>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</si>
  <si>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</si>
  <si>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</si>
  <si>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</si>
  <si>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</si>
  <si>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</si>
  <si>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</si>
  <si>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</si>
  <si>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</si>
  <si>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</si>
  <si>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</si>
  <si>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</si>
  <si>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</si>
  <si>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</si>
  <si>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</si>
  <si>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</si>
  <si>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</si>
  <si>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</si>
  <si>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</si>
  <si>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</si>
  <si>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</si>
  <si>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</si>
  <si>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</si>
  <si>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</si>
  <si>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</si>
  <si>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</si>
  <si>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</si>
  <si>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</si>
  <si>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</si>
  <si>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</si>
  <si>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</si>
  <si>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</si>
  <si>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</si>
  <si>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</si>
  <si>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</si>
  <si>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</si>
  <si>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</si>
  <si>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</si>
  <si>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</si>
  <si>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</si>
  <si>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</si>
  <si>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</si>
  <si>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</si>
  <si>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</si>
  <si>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</si>
  <si>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</si>
  <si>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</si>
  <si>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</si>
  <si>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</si>
  <si>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</si>
  <si>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</si>
  <si>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</si>
  <si>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</si>
  <si>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</si>
  <si>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</si>
  <si>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</si>
  <si>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</si>
  <si>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</si>
  <si>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</si>
  <si>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</si>
  <si>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</si>
  <si>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</si>
  <si>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</si>
  <si>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</si>
  <si>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</si>
  <si>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</si>
  <si>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</si>
  <si>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</si>
  <si>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</si>
  <si>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</si>
  <si>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</si>
  <si>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</si>
  <si>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</si>
  <si>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</si>
  <si>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</si>
  <si>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</si>
  <si>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</si>
  <si>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</si>
  <si>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</si>
  <si>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</si>
  <si>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</si>
  <si>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</si>
  <si>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</si>
  <si>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</si>
  <si>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</si>
  <si>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</si>
  <si>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</si>
  <si>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</si>
  <si>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</si>
  <si>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</si>
  <si>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</si>
  <si>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</si>
  <si>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</si>
  <si>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</si>
  <si>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</si>
  <si>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</si>
  <si>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</si>
  <si>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</si>
  <si>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</si>
  <si>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</si>
  <si>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</si>
  <si>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</si>
  <si>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</si>
  <si>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</si>
  <si>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</si>
  <si>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</si>
  <si>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</si>
  <si>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</si>
  <si>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</si>
  <si>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</si>
  <si>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</si>
  <si>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</si>
  <si>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</si>
  <si>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</si>
  <si>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</si>
  <si>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</si>
  <si>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</si>
  <si>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</si>
  <si>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</si>
  <si>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</si>
  <si>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</si>
  <si>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</si>
  <si>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</si>
  <si>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</si>
  <si>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</si>
  <si>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</si>
  <si>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</si>
  <si>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</si>
  <si>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</si>
  <si>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</si>
  <si>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</si>
  <si>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</si>
  <si>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</si>
  <si>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</si>
  <si>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</si>
  <si>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</si>
  <si>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</si>
  <si>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</si>
  <si>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</si>
  <si>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</si>
  <si>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</si>
  <si>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</si>
  <si>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</si>
  <si>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</si>
  <si>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</si>
  <si>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</si>
  <si>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</si>
  <si>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</si>
  <si>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</si>
  <si>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</si>
  <si>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</si>
  <si>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</si>
  <si>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</si>
  <si>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</si>
  <si>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</si>
  <si>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</si>
  <si>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</si>
  <si>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</si>
  <si>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</si>
  <si>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</si>
  <si>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</si>
  <si>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</si>
  <si>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</si>
  <si>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</si>
  <si>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</si>
  <si>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</si>
  <si>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</si>
  <si>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</si>
  <si>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</si>
  <si>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</si>
  <si>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</si>
  <si>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</si>
  <si>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</si>
  <si>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</si>
  <si>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</si>
  <si>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</si>
  <si>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</si>
  <si>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</si>
  <si>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</si>
  <si>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</si>
  <si>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</si>
  <si>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</si>
  <si>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</si>
  <si>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</si>
  <si>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</si>
  <si>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</si>
  <si>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</si>
  <si>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</si>
  <si>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</si>
  <si>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</si>
  <si>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</si>
  <si>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</si>
  <si>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</si>
  <si>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</si>
  <si>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</si>
  <si>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</si>
  <si>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</si>
  <si>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</si>
  <si>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</si>
  <si>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</si>
  <si>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</si>
  <si>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</si>
  <si>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</si>
  <si>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</si>
  <si>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</si>
  <si>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</si>
  <si>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</si>
  <si>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</si>
  <si>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</si>
  <si>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</si>
  <si>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</si>
  <si>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</si>
  <si>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</si>
  <si>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</si>
  <si>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</si>
  <si>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</si>
  <si>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</si>
  <si>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</si>
  <si>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</si>
  <si>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</si>
  <si>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</si>
  <si>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</si>
  <si>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</si>
  <si>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</si>
  <si>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</si>
  <si>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</si>
  <si>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</si>
  <si>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</si>
  <si>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</si>
  <si>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</si>
  <si>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</si>
  <si>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</si>
  <si>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</si>
  <si>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</si>
  <si>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</si>
  <si>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</si>
  <si>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</si>
  <si>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</si>
  <si>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</si>
  <si>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</si>
  <si>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</si>
  <si>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</si>
  <si>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</si>
  <si>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</si>
  <si>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</si>
  <si>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</si>
  <si>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</si>
  <si>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</si>
  <si>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</si>
  <si>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</si>
  <si>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</si>
  <si>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</si>
  <si>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</si>
  <si>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</si>
  <si>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</si>
  <si>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</si>
  <si>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</si>
  <si>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</si>
  <si>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</si>
  <si>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</si>
  <si>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</si>
  <si>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</si>
  <si>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</si>
  <si>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</si>
  <si>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</si>
  <si>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</si>
  <si>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</si>
  <si>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</si>
  <si>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</si>
  <si>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</si>
  <si>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</si>
  <si>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</si>
  <si>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</si>
  <si>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</si>
  <si>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</si>
  <si>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</si>
  <si>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</si>
  <si>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</si>
  <si>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</si>
  <si>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</si>
  <si>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</si>
  <si>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</si>
  <si>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</si>
  <si>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</si>
  <si>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</si>
  <si>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</si>
  <si>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</si>
  <si>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</si>
  <si>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</si>
  <si>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</si>
  <si>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</si>
  <si>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</si>
  <si>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</si>
  <si>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</si>
  <si>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</si>
  <si>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</si>
  <si>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</si>
  <si>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</si>
  <si>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</si>
  <si>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</si>
  <si>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</si>
  <si>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</si>
  <si>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</si>
  <si>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</si>
  <si>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</si>
  <si>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</si>
  <si>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</si>
  <si>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</si>
  <si>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</si>
  <si>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</si>
  <si>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</si>
  <si>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</si>
  <si>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</si>
  <si>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</si>
  <si>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</si>
  <si>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</si>
  <si>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</si>
  <si>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</si>
  <si>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</si>
  <si>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</si>
  <si>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</si>
  <si>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</si>
  <si>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</si>
  <si>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</si>
  <si>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</si>
  <si>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</si>
  <si>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</si>
  <si>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</si>
  <si>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</si>
  <si>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</si>
  <si>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</si>
  <si>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</si>
  <si>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</si>
  <si>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</si>
  <si>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</si>
  <si>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</si>
  <si>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</si>
  <si>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</si>
  <si>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</si>
  <si>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</si>
  <si>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</si>
  <si>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</si>
  <si>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</si>
  <si>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</si>
  <si>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</si>
  <si>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</si>
  <si>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</si>
  <si>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</si>
  <si>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</si>
  <si>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</si>
  <si>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</si>
  <si>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</si>
  <si>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</si>
  <si>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</si>
  <si>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</si>
  <si>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</si>
  <si>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</si>
  <si>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</si>
  <si>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</si>
  <si>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</si>
  <si>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</si>
  <si>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</si>
  <si>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</si>
  <si>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</si>
  <si>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</si>
  <si>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</si>
  <si>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</si>
  <si>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</si>
  <si>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</si>
  <si>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</si>
  <si>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</si>
  <si>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</si>
  <si>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</si>
  <si>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</si>
  <si>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</si>
  <si>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</si>
  <si>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</si>
  <si>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</si>
  <si>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</si>
  <si>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</si>
  <si>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</si>
  <si>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</si>
  <si>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</si>
  <si>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</si>
  <si>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</si>
  <si>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</si>
  <si>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RIJECI, EKONOMSKI FAKULTET</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</si>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</sst>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6906417.6699999999</v>
      </c>
      <c r="D2" s="7">
        <f>'PR-RAS'!E6</f>
        <v>7503538.3199999994</v>
      </c>
      <c r="E2" s="7">
        <v>0</v>
      </c>
      <c r="F2" s="7">
        <v>0</v>
      </c>
      <c r="G2" s="8">
        <f t="shared" ref="G2:G274" si="0">(B2/1000)*(C2*1+D2*2)</f>
        <v>21913.494309999998</v>
      </c>
      <c r="H2" s="8">
        <f t="shared" ref="H2:H274" si="1">ABS(C2-ROUND(C2,0))+ABS(D2-ROUND(D2,0))</f>
        <v>0.64999999944120646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604400.77999999991</v>
      </c>
      <c r="D45" s="2">
        <f>'PR-RAS'!E49</f>
        <v>869814.76000000013</v>
      </c>
      <c r="E45" s="2">
        <v>0</v>
      </c>
      <c r="F45" s="2">
        <v>0</v>
      </c>
      <c r="G45" s="3">
        <f t="shared" si="0"/>
        <v>103137.33320000001</v>
      </c>
      <c r="H45" s="3">
        <f t="shared" si="1"/>
        <v>0.4599999999627471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354976.87999999995</v>
      </c>
      <c r="D49" s="2">
        <f>'PR-RAS'!E53</f>
        <v>591149.97000000009</v>
      </c>
      <c r="E49" s="2">
        <v>0</v>
      </c>
      <c r="F49" s="2">
        <v>0</v>
      </c>
      <c r="G49" s="3">
        <f t="shared" si="0"/>
        <v>73789.287360000002</v>
      </c>
      <c r="H49" s="3">
        <f t="shared" si="1"/>
        <v>0.1499999999650754</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7850.66</v>
      </c>
      <c r="D50" s="2">
        <f>'PR-RAS'!E54</f>
        <v>4982.8</v>
      </c>
      <c r="E50" s="2">
        <v>0</v>
      </c>
      <c r="F50" s="2">
        <v>0</v>
      </c>
      <c r="G50" s="3">
        <f t="shared" si="0"/>
        <v>872.99674000000016</v>
      </c>
      <c r="H50" s="3">
        <f t="shared" si="1"/>
        <v>0.53999999999996362</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347126.22</v>
      </c>
      <c r="D52" s="2">
        <f>'PR-RAS'!E56</f>
        <v>586167.17000000004</v>
      </c>
      <c r="E52" s="2">
        <v>0</v>
      </c>
      <c r="F52" s="2">
        <v>0</v>
      </c>
      <c r="G52" s="3">
        <f t="shared" si="0"/>
        <v>77492.488559999998</v>
      </c>
      <c r="H52" s="3">
        <f t="shared" si="1"/>
        <v>0.39000000001396984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500</v>
      </c>
      <c r="E64" s="2">
        <v>0</v>
      </c>
      <c r="F64" s="2">
        <v>0</v>
      </c>
      <c r="G64" s="3">
        <f t="shared" si="0"/>
        <v>63</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500</v>
      </c>
      <c r="E65" s="2">
        <v>0</v>
      </c>
      <c r="F65" s="2">
        <v>0</v>
      </c>
      <c r="G65" s="3">
        <f t="shared" si="0"/>
        <v>64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1600</v>
      </c>
      <c r="D70" s="2">
        <f>'PR-RAS'!E74</f>
        <v>83956.93</v>
      </c>
      <c r="E70" s="2">
        <v>0</v>
      </c>
      <c r="F70" s="2">
        <v>0</v>
      </c>
      <c r="G70" s="3">
        <f t="shared" si="0"/>
        <v>11696.456340000001</v>
      </c>
      <c r="H70" s="3">
        <f t="shared" si="1"/>
        <v>7.0000000006984919E-2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1600</v>
      </c>
      <c r="D71" s="2">
        <f>'PR-RAS'!E75</f>
        <v>83956.93</v>
      </c>
      <c r="E71" s="2">
        <v>0</v>
      </c>
      <c r="F71" s="2">
        <v>0</v>
      </c>
      <c r="G71" s="3">
        <f t="shared" si="0"/>
        <v>11865.9702</v>
      </c>
      <c r="H71" s="3">
        <f t="shared" si="1"/>
        <v>7.0000000006984919E-2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247823.9</v>
      </c>
      <c r="D73" s="2">
        <f>'PR-RAS'!E77</f>
        <v>194207.86</v>
      </c>
      <c r="E73" s="2">
        <v>0</v>
      </c>
      <c r="F73" s="2">
        <v>0</v>
      </c>
      <c r="G73" s="3">
        <f t="shared" si="0"/>
        <v>45809.252639999999</v>
      </c>
      <c r="H73" s="3">
        <f t="shared" si="1"/>
        <v>0.2400000000197906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163983.9</v>
      </c>
      <c r="D74" s="2">
        <f>'PR-RAS'!E78</f>
        <v>52532.800000000003</v>
      </c>
      <c r="E74" s="2">
        <v>0</v>
      </c>
      <c r="F74" s="2">
        <v>0</v>
      </c>
      <c r="G74" s="3">
        <f t="shared" si="0"/>
        <v>19640.613499999999</v>
      </c>
      <c r="H74" s="3">
        <f t="shared" si="1"/>
        <v>0.30000000000291038</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83840</v>
      </c>
      <c r="D76" s="2">
        <f>'PR-RAS'!E80</f>
        <v>141675.06</v>
      </c>
      <c r="E76" s="2">
        <v>0</v>
      </c>
      <c r="F76" s="2">
        <v>0</v>
      </c>
      <c r="G76" s="3">
        <f t="shared" si="0"/>
        <v>27539.258999999998</v>
      </c>
      <c r="H76" s="3">
        <f t="shared" si="1"/>
        <v>5.9999999997671694E-2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19164.59</v>
      </c>
      <c r="D78" s="2">
        <f>'PR-RAS'!E82</f>
        <v>6322.17</v>
      </c>
      <c r="E78" s="2">
        <v>0</v>
      </c>
      <c r="F78" s="2">
        <v>0</v>
      </c>
      <c r="G78" s="3">
        <f t="shared" si="0"/>
        <v>2449.2876099999999</v>
      </c>
      <c r="H78" s="3">
        <f t="shared" si="1"/>
        <v>0.57999999999992724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19164.59</v>
      </c>
      <c r="D79" s="2">
        <f>'PR-RAS'!E83</f>
        <v>6322.17</v>
      </c>
      <c r="E79" s="2">
        <v>0</v>
      </c>
      <c r="F79" s="2">
        <v>0</v>
      </c>
      <c r="G79" s="3">
        <f t="shared" si="0"/>
        <v>2481.09654</v>
      </c>
      <c r="H79" s="3">
        <f t="shared" si="1"/>
        <v>0.57999999999992724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19164.59</v>
      </c>
      <c r="D81" s="2">
        <f>'PR-RAS'!E85</f>
        <v>6321.2</v>
      </c>
      <c r="E81" s="2">
        <v>0</v>
      </c>
      <c r="F81" s="2">
        <v>0</v>
      </c>
      <c r="G81" s="3">
        <f t="shared" si="0"/>
        <v>2544.5591999999997</v>
      </c>
      <c r="H81" s="3">
        <f t="shared" si="1"/>
        <v>0.60999999999967258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0.97</v>
      </c>
      <c r="E83" s="2">
        <v>0</v>
      </c>
      <c r="F83" s="2">
        <v>0</v>
      </c>
      <c r="G83" s="3">
        <f t="shared" si="0"/>
        <v>0.15908</v>
      </c>
      <c r="H83" s="3">
        <f t="shared" si="1"/>
        <v>3.0000000000000027E-2</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1241901.8600000001</v>
      </c>
      <c r="D102" s="2">
        <f>'PR-RAS'!E106</f>
        <v>1551893.65</v>
      </c>
      <c r="E102" s="2">
        <v>0</v>
      </c>
      <c r="F102" s="2">
        <v>0</v>
      </c>
      <c r="G102" s="3">
        <f t="shared" si="0"/>
        <v>438914.60516000004</v>
      </c>
      <c r="H102" s="3">
        <f t="shared" si="1"/>
        <v>0.48999999999068677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1241901.8600000001</v>
      </c>
      <c r="D108" s="2">
        <f>'PR-RAS'!E112</f>
        <v>1551893.65</v>
      </c>
      <c r="E108" s="2">
        <v>0</v>
      </c>
      <c r="F108" s="2">
        <v>0</v>
      </c>
      <c r="G108" s="3">
        <f t="shared" si="0"/>
        <v>464988.74012000003</v>
      </c>
      <c r="H108" s="3">
        <f t="shared" si="1"/>
        <v>0.48999999999068677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1241901.8600000001</v>
      </c>
      <c r="D113" s="2">
        <f>'PR-RAS'!E117</f>
        <v>1551893.65</v>
      </c>
      <c r="E113" s="2">
        <v>0</v>
      </c>
      <c r="F113" s="2">
        <v>0</v>
      </c>
      <c r="G113" s="3">
        <f t="shared" si="0"/>
        <v>486717.18592000002</v>
      </c>
      <c r="H113" s="3">
        <f t="shared" si="1"/>
        <v>0.48999999999068677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600660.76</v>
      </c>
      <c r="D121" s="2">
        <f>'PR-RAS'!E125</f>
        <v>118699.31</v>
      </c>
      <c r="E121" s="2">
        <v>0</v>
      </c>
      <c r="F121" s="2">
        <v>0</v>
      </c>
      <c r="G121" s="3">
        <f t="shared" si="0"/>
        <v>100567.1256</v>
      </c>
      <c r="H121" s="3">
        <f t="shared" si="1"/>
        <v>0.54999999998835847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562499.65</v>
      </c>
      <c r="D122" s="2">
        <f>'PR-RAS'!E126</f>
        <v>64951.25</v>
      </c>
      <c r="E122" s="2">
        <v>0</v>
      </c>
      <c r="F122" s="2">
        <v>0</v>
      </c>
      <c r="G122" s="3">
        <f t="shared" si="0"/>
        <v>83780.660149999996</v>
      </c>
      <c r="H122" s="3">
        <f t="shared" si="1"/>
        <v>0.59999999997671694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562499.65</v>
      </c>
      <c r="D124" s="2">
        <f>'PR-RAS'!E128</f>
        <v>64951.25</v>
      </c>
      <c r="E124" s="2">
        <v>0</v>
      </c>
      <c r="F124" s="2">
        <v>0</v>
      </c>
      <c r="G124" s="3">
        <f t="shared" si="0"/>
        <v>85165.464449999999</v>
      </c>
      <c r="H124" s="3">
        <f t="shared" si="1"/>
        <v>0.59999999997671694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38161.11</v>
      </c>
      <c r="D125" s="2">
        <f>'PR-RAS'!E129</f>
        <v>53748.06</v>
      </c>
      <c r="E125" s="2">
        <v>0</v>
      </c>
      <c r="F125" s="2">
        <v>0</v>
      </c>
      <c r="G125" s="3">
        <f t="shared" si="0"/>
        <v>18061.496519999997</v>
      </c>
      <c r="H125" s="3">
        <f t="shared" si="1"/>
        <v>0.16999999999825377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38161.11</v>
      </c>
      <c r="D126" s="2">
        <f>'PR-RAS'!E130</f>
        <v>53748.06</v>
      </c>
      <c r="E126" s="2">
        <v>0</v>
      </c>
      <c r="F126" s="2">
        <v>0</v>
      </c>
      <c r="G126" s="3">
        <f t="shared" si="0"/>
        <v>18207.153749999998</v>
      </c>
      <c r="H126" s="3">
        <f t="shared" si="1"/>
        <v>0.16999999999825377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4407807.72</v>
      </c>
      <c r="D130" s="2">
        <f>'PR-RAS'!E134</f>
        <v>4921158.22</v>
      </c>
      <c r="E130" s="2">
        <v>0</v>
      </c>
      <c r="F130" s="2">
        <v>0</v>
      </c>
      <c r="G130" s="3">
        <f t="shared" si="0"/>
        <v>1838266.01664</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4407807.72</v>
      </c>
      <c r="D131" s="2">
        <f>'PR-RAS'!E135</f>
        <v>4921158.22</v>
      </c>
      <c r="E131" s="2">
        <v>0</v>
      </c>
      <c r="F131" s="2">
        <v>0</v>
      </c>
      <c r="G131" s="3">
        <f t="shared" si="0"/>
        <v>1852516.1408000002</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4407807.72</v>
      </c>
      <c r="D132" s="2">
        <f>'PR-RAS'!E136</f>
        <v>4921158.22</v>
      </c>
      <c r="E132" s="2">
        <v>0</v>
      </c>
      <c r="F132" s="2">
        <v>0</v>
      </c>
      <c r="G132" s="3">
        <f t="shared" si="0"/>
        <v>1866766.2649600001</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32481.96</v>
      </c>
      <c r="D136" s="2">
        <f>'PR-RAS'!E140</f>
        <v>35650.21</v>
      </c>
      <c r="E136" s="2">
        <v>0</v>
      </c>
      <c r="F136" s="2">
        <v>0</v>
      </c>
      <c r="G136" s="3">
        <f t="shared" si="0"/>
        <v>14010.621300000001</v>
      </c>
      <c r="H136" s="3">
        <f t="shared" si="1"/>
        <v>0.25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32481.96</v>
      </c>
      <c r="D147" s="2">
        <f>'PR-RAS'!E151</f>
        <v>35650.21</v>
      </c>
      <c r="E147" s="2">
        <v>0</v>
      </c>
      <c r="F147" s="2">
        <v>0</v>
      </c>
      <c r="G147" s="3">
        <f t="shared" si="0"/>
        <v>15152.22748</v>
      </c>
      <c r="H147" s="3">
        <f t="shared" si="1"/>
        <v>0.25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6315933.9000000004</v>
      </c>
      <c r="D148" s="2">
        <f>'PR-RAS'!E152</f>
        <v>7661362.7199999988</v>
      </c>
      <c r="E148" s="2">
        <v>0</v>
      </c>
      <c r="F148" s="2">
        <v>0</v>
      </c>
      <c r="G148" s="3">
        <f t="shared" si="0"/>
        <v>3180882.9229799993</v>
      </c>
      <c r="H148" s="3">
        <f t="shared" si="1"/>
        <v>0.38000000081956387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5266395.76</v>
      </c>
      <c r="D149" s="2">
        <f>'PR-RAS'!E153</f>
        <v>6162356.7899999991</v>
      </c>
      <c r="E149" s="2">
        <v>0</v>
      </c>
      <c r="F149" s="2">
        <v>0</v>
      </c>
      <c r="G149" s="3">
        <f t="shared" si="0"/>
        <v>2603484.1823199992</v>
      </c>
      <c r="H149" s="3">
        <f t="shared" si="1"/>
        <v>0.45000000111758709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4226348.54</v>
      </c>
      <c r="D150" s="2">
        <f>'PR-RAS'!E154</f>
        <v>5019271.7699999996</v>
      </c>
      <c r="E150" s="2">
        <v>0</v>
      </c>
      <c r="F150" s="2">
        <v>0</v>
      </c>
      <c r="G150" s="3">
        <f t="shared" si="0"/>
        <v>2125468.9199199998</v>
      </c>
      <c r="H150" s="3">
        <f t="shared" si="1"/>
        <v>0.69000000040978193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4226348.54</v>
      </c>
      <c r="D151" s="2">
        <f>'PR-RAS'!E155</f>
        <v>5019271.7699999996</v>
      </c>
      <c r="E151" s="2">
        <v>0</v>
      </c>
      <c r="F151" s="2">
        <v>0</v>
      </c>
      <c r="G151" s="3">
        <f t="shared" si="0"/>
        <v>2139733.8119999995</v>
      </c>
      <c r="H151" s="3">
        <f t="shared" si="1"/>
        <v>0.69000000040978193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350066.2</v>
      </c>
      <c r="D155" s="2">
        <f>'PR-RAS'!E159</f>
        <v>383003</v>
      </c>
      <c r="E155" s="2">
        <v>0</v>
      </c>
      <c r="F155" s="2">
        <v>0</v>
      </c>
      <c r="G155" s="3">
        <f t="shared" si="0"/>
        <v>171875.1188</v>
      </c>
      <c r="H155" s="3">
        <f t="shared" si="1"/>
        <v>0.20000000001164153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689981.02</v>
      </c>
      <c r="D156" s="2">
        <f>'PR-RAS'!E160</f>
        <v>760082.02</v>
      </c>
      <c r="E156" s="2">
        <v>0</v>
      </c>
      <c r="F156" s="2">
        <v>0</v>
      </c>
      <c r="G156" s="3">
        <f t="shared" si="0"/>
        <v>342572.48430000001</v>
      </c>
      <c r="H156" s="3">
        <f t="shared" si="1"/>
        <v>4.0000000037252903E-2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689981.02</v>
      </c>
      <c r="D158" s="2">
        <f>'PR-RAS'!E162</f>
        <v>760082.02</v>
      </c>
      <c r="E158" s="2">
        <v>0</v>
      </c>
      <c r="F158" s="2">
        <v>0</v>
      </c>
      <c r="G158" s="3">
        <f t="shared" si="0"/>
        <v>346992.77442000003</v>
      </c>
      <c r="H158" s="3">
        <f t="shared" si="1"/>
        <v>4.0000000037252903E-2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989941.5</v>
      </c>
      <c r="D160" s="2">
        <f>'PR-RAS'!E164</f>
        <v>1099570.3399999999</v>
      </c>
      <c r="E160" s="2">
        <v>0</v>
      </c>
      <c r="F160" s="2">
        <v>0</v>
      </c>
      <c r="G160" s="3">
        <f t="shared" si="0"/>
        <v>507064.06661999994</v>
      </c>
      <c r="H160" s="3">
        <f t="shared" si="1"/>
        <v>0.83999999985098839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244626.31999999998</v>
      </c>
      <c r="D161" s="2">
        <f>'PR-RAS'!E165</f>
        <v>276496.56</v>
      </c>
      <c r="E161" s="2">
        <v>0</v>
      </c>
      <c r="F161" s="2">
        <v>0</v>
      </c>
      <c r="G161" s="3">
        <f t="shared" si="0"/>
        <v>127619.11039999999</v>
      </c>
      <c r="H161" s="3">
        <f t="shared" si="1"/>
        <v>0.7599999999802094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146653.75</v>
      </c>
      <c r="D162" s="2">
        <f>'PR-RAS'!E166</f>
        <v>143217.70000000001</v>
      </c>
      <c r="E162" s="2">
        <v>0</v>
      </c>
      <c r="F162" s="2">
        <v>0</v>
      </c>
      <c r="G162" s="3">
        <f t="shared" si="0"/>
        <v>69727.35315000001</v>
      </c>
      <c r="H162" s="3">
        <f t="shared" si="1"/>
        <v>0.54999999998835847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51078.18</v>
      </c>
      <c r="D163" s="2">
        <f>'PR-RAS'!E167</f>
        <v>56523.6</v>
      </c>
      <c r="E163" s="2">
        <v>0</v>
      </c>
      <c r="F163" s="2">
        <v>0</v>
      </c>
      <c r="G163" s="3">
        <f t="shared" si="0"/>
        <v>26588.311560000002</v>
      </c>
      <c r="H163" s="3">
        <f t="shared" si="1"/>
        <v>0.58000000000174623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45613.96</v>
      </c>
      <c r="D164" s="2">
        <f>'PR-RAS'!E168</f>
        <v>74562.97</v>
      </c>
      <c r="E164" s="2">
        <v>0</v>
      </c>
      <c r="F164" s="2">
        <v>0</v>
      </c>
      <c r="G164" s="3">
        <f t="shared" si="0"/>
        <v>31742.6037</v>
      </c>
      <c r="H164" s="3">
        <f t="shared" si="1"/>
        <v>6.9999999999708962E-2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1280.43</v>
      </c>
      <c r="D165" s="2">
        <f>'PR-RAS'!E169</f>
        <v>2192.29</v>
      </c>
      <c r="E165" s="2">
        <v>0</v>
      </c>
      <c r="F165" s="2">
        <v>0</v>
      </c>
      <c r="G165" s="3">
        <f t="shared" si="0"/>
        <v>929.06164000000012</v>
      </c>
      <c r="H165" s="3">
        <f t="shared" si="1"/>
        <v>0.72000000000002728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92187.44</v>
      </c>
      <c r="D166" s="2">
        <f>'PR-RAS'!E170</f>
        <v>102363.48</v>
      </c>
      <c r="E166" s="2">
        <v>0</v>
      </c>
      <c r="F166" s="2">
        <v>0</v>
      </c>
      <c r="G166" s="3">
        <f t="shared" si="0"/>
        <v>48990.876000000004</v>
      </c>
      <c r="H166" s="3">
        <f t="shared" si="1"/>
        <v>0.91999999999825377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46822.080000000002</v>
      </c>
      <c r="D167" s="2">
        <f>'PR-RAS'!E171</f>
        <v>45043.96</v>
      </c>
      <c r="E167" s="2">
        <v>0</v>
      </c>
      <c r="F167" s="2">
        <v>0</v>
      </c>
      <c r="G167" s="3">
        <f t="shared" si="0"/>
        <v>22727.06</v>
      </c>
      <c r="H167" s="3">
        <f t="shared" si="1"/>
        <v>0.12000000000261934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41816.639999999999</v>
      </c>
      <c r="D169" s="2">
        <f>'PR-RAS'!E173</f>
        <v>47292</v>
      </c>
      <c r="E169" s="2">
        <v>0</v>
      </c>
      <c r="F169" s="2">
        <v>0</v>
      </c>
      <c r="G169" s="3">
        <f t="shared" si="0"/>
        <v>22915.307520000002</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441.28</v>
      </c>
      <c r="D170" s="2">
        <f>'PR-RAS'!E174</f>
        <v>1407.78</v>
      </c>
      <c r="E170" s="2">
        <v>0</v>
      </c>
      <c r="F170" s="2">
        <v>0</v>
      </c>
      <c r="G170" s="3">
        <f t="shared" si="0"/>
        <v>550.40596000000005</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2573.1999999999998</v>
      </c>
      <c r="D171" s="2">
        <f>'PR-RAS'!E175</f>
        <v>6419.16</v>
      </c>
      <c r="E171" s="2">
        <v>0</v>
      </c>
      <c r="F171" s="2">
        <v>0</v>
      </c>
      <c r="G171" s="3">
        <f t="shared" si="0"/>
        <v>2619.9584000000004</v>
      </c>
      <c r="H171" s="3">
        <f t="shared" si="1"/>
        <v>0.35999999999967258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534.24</v>
      </c>
      <c r="D173" s="2">
        <f>'PR-RAS'!E177</f>
        <v>2200.58</v>
      </c>
      <c r="E173" s="2">
        <v>0</v>
      </c>
      <c r="F173" s="2">
        <v>0</v>
      </c>
      <c r="G173" s="3">
        <f t="shared" si="0"/>
        <v>848.88879999999983</v>
      </c>
      <c r="H173" s="3">
        <f t="shared" si="1"/>
        <v>0.66000000000008185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491401.47</v>
      </c>
      <c r="D174" s="2">
        <f>'PR-RAS'!E178</f>
        <v>558241.63</v>
      </c>
      <c r="E174" s="2">
        <v>0</v>
      </c>
      <c r="F174" s="2">
        <v>0</v>
      </c>
      <c r="G174" s="3">
        <f t="shared" si="0"/>
        <v>278164.05828999996</v>
      </c>
      <c r="H174" s="3">
        <f t="shared" si="1"/>
        <v>0.83999999996740371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31827.93</v>
      </c>
      <c r="D175" s="2">
        <f>'PR-RAS'!E179</f>
        <v>25501.91</v>
      </c>
      <c r="E175" s="2">
        <v>0</v>
      </c>
      <c r="F175" s="2">
        <v>0</v>
      </c>
      <c r="G175" s="3">
        <f t="shared" si="0"/>
        <v>14412.724499999998</v>
      </c>
      <c r="H175" s="3">
        <f t="shared" si="1"/>
        <v>0.15999999999985448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27293.82</v>
      </c>
      <c r="D176" s="2">
        <f>'PR-RAS'!E180</f>
        <v>34687.449999999997</v>
      </c>
      <c r="E176" s="2">
        <v>0</v>
      </c>
      <c r="F176" s="2">
        <v>0</v>
      </c>
      <c r="G176" s="3">
        <f t="shared" si="0"/>
        <v>16917.025999999998</v>
      </c>
      <c r="H176" s="3">
        <f t="shared" si="1"/>
        <v>0.62999999999738066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33639.31</v>
      </c>
      <c r="D177" s="2">
        <f>'PR-RAS'!E181</f>
        <v>26949.68</v>
      </c>
      <c r="E177" s="2">
        <v>0</v>
      </c>
      <c r="F177" s="2">
        <v>0</v>
      </c>
      <c r="G177" s="3">
        <f t="shared" si="0"/>
        <v>15406.805919999999</v>
      </c>
      <c r="H177" s="3">
        <f t="shared" si="1"/>
        <v>0.62999999999738066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20342.39</v>
      </c>
      <c r="D178" s="2">
        <f>'PR-RAS'!E182</f>
        <v>20527.53</v>
      </c>
      <c r="E178" s="2">
        <v>0</v>
      </c>
      <c r="F178" s="2">
        <v>0</v>
      </c>
      <c r="G178" s="3">
        <f t="shared" si="0"/>
        <v>10867.348649999998</v>
      </c>
      <c r="H178" s="3">
        <f t="shared" si="1"/>
        <v>0.86000000000058208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127980.06</v>
      </c>
      <c r="D179" s="2">
        <f>'PR-RAS'!E183</f>
        <v>167572.81</v>
      </c>
      <c r="E179" s="2">
        <v>0</v>
      </c>
      <c r="F179" s="2">
        <v>0</v>
      </c>
      <c r="G179" s="3">
        <f t="shared" si="0"/>
        <v>82436.371039999998</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11161.61</v>
      </c>
      <c r="E180" s="2">
        <v>0</v>
      </c>
      <c r="F180" s="2">
        <v>0</v>
      </c>
      <c r="G180" s="3">
        <f t="shared" si="0"/>
        <v>3995.8563800000002</v>
      </c>
      <c r="H180" s="3">
        <f t="shared" si="1"/>
        <v>0.38999999999941792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204428.31</v>
      </c>
      <c r="D181" s="2">
        <f>'PR-RAS'!E185</f>
        <v>188576.65</v>
      </c>
      <c r="E181" s="2">
        <v>0</v>
      </c>
      <c r="F181" s="2">
        <v>0</v>
      </c>
      <c r="G181" s="3">
        <f t="shared" si="0"/>
        <v>104684.68979999999</v>
      </c>
      <c r="H181" s="3">
        <f t="shared" si="1"/>
        <v>0.66000000000349246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18308.98</v>
      </c>
      <c r="D182" s="2">
        <f>'PR-RAS'!E186</f>
        <v>30529.13</v>
      </c>
      <c r="E182" s="2">
        <v>0</v>
      </c>
      <c r="F182" s="2">
        <v>0</v>
      </c>
      <c r="G182" s="3">
        <f t="shared" si="0"/>
        <v>14365.470440000001</v>
      </c>
      <c r="H182" s="3">
        <f t="shared" si="1"/>
        <v>0.15000000000145519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27580.67</v>
      </c>
      <c r="D183" s="2">
        <f>'PR-RAS'!E187</f>
        <v>52734.86</v>
      </c>
      <c r="E183" s="2">
        <v>0</v>
      </c>
      <c r="F183" s="2">
        <v>0</v>
      </c>
      <c r="G183" s="3">
        <f t="shared" si="0"/>
        <v>24215.170980000003</v>
      </c>
      <c r="H183" s="3">
        <f t="shared" si="1"/>
        <v>0.47000000000116415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37237.64</v>
      </c>
      <c r="D184" s="2">
        <f>'PR-RAS'!E188</f>
        <v>30973.81</v>
      </c>
      <c r="E184" s="2">
        <v>0</v>
      </c>
      <c r="F184" s="2">
        <v>0</v>
      </c>
      <c r="G184" s="3">
        <f t="shared" si="0"/>
        <v>18150.902580000002</v>
      </c>
      <c r="H184" s="3">
        <f t="shared" si="1"/>
        <v>0.5499999999992724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124488.63</v>
      </c>
      <c r="D190" s="2">
        <f>'PR-RAS'!E194</f>
        <v>131494.85999999999</v>
      </c>
      <c r="E190" s="2">
        <v>0</v>
      </c>
      <c r="F190" s="2">
        <v>0</v>
      </c>
      <c r="G190" s="3">
        <f t="shared" si="0"/>
        <v>73233.408150000003</v>
      </c>
      <c r="H190" s="3">
        <f t="shared" si="1"/>
        <v>0.51000000000931323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6398.8</v>
      </c>
      <c r="D192" s="2">
        <f>'PR-RAS'!E196</f>
        <v>6860.79</v>
      </c>
      <c r="E192" s="2">
        <v>0</v>
      </c>
      <c r="F192" s="2">
        <v>0</v>
      </c>
      <c r="G192" s="3">
        <f t="shared" si="0"/>
        <v>3842.9925800000001</v>
      </c>
      <c r="H192" s="3">
        <f t="shared" si="1"/>
        <v>0.40999999999985448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79802.22</v>
      </c>
      <c r="D193" s="2">
        <f>'PR-RAS'!E197</f>
        <v>83754.17</v>
      </c>
      <c r="E193" s="2">
        <v>0</v>
      </c>
      <c r="F193" s="2">
        <v>0</v>
      </c>
      <c r="G193" s="3">
        <f t="shared" si="0"/>
        <v>47483.627520000002</v>
      </c>
      <c r="H193" s="3">
        <f t="shared" si="1"/>
        <v>0.38999999999941792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20108.849999999999</v>
      </c>
      <c r="D194" s="2">
        <f>'PR-RAS'!E198</f>
        <v>19670.349999999999</v>
      </c>
      <c r="E194" s="2">
        <v>0</v>
      </c>
      <c r="F194" s="2">
        <v>0</v>
      </c>
      <c r="G194" s="3">
        <f t="shared" si="0"/>
        <v>11473.763149999999</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6681.87</v>
      </c>
      <c r="D195" s="2">
        <f>'PR-RAS'!E199</f>
        <v>8675.73</v>
      </c>
      <c r="E195" s="2">
        <v>0</v>
      </c>
      <c r="F195" s="2">
        <v>0</v>
      </c>
      <c r="G195" s="3">
        <f t="shared" si="0"/>
        <v>4662.4660199999998</v>
      </c>
      <c r="H195" s="3">
        <f t="shared" si="1"/>
        <v>0.4000000000005457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1276.3499999999999</v>
      </c>
      <c r="D196" s="2">
        <f>'PR-RAS'!E200</f>
        <v>0</v>
      </c>
      <c r="E196" s="2">
        <v>0</v>
      </c>
      <c r="F196" s="2">
        <v>0</v>
      </c>
      <c r="G196" s="3">
        <f t="shared" si="0"/>
        <v>248.88825</v>
      </c>
      <c r="H196" s="3">
        <f t="shared" si="1"/>
        <v>0.34999999999990905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10220.540000000001</v>
      </c>
      <c r="D197" s="2">
        <f>'PR-RAS'!E201</f>
        <v>12533.82</v>
      </c>
      <c r="E197" s="2">
        <v>0</v>
      </c>
      <c r="F197" s="2">
        <v>0</v>
      </c>
      <c r="G197" s="3">
        <f t="shared" si="0"/>
        <v>6916.4832800000004</v>
      </c>
      <c r="H197" s="3">
        <f t="shared" si="1"/>
        <v>0.63999999999941792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4963.9400000000005</v>
      </c>
      <c r="D198" s="2">
        <f>'PR-RAS'!E202</f>
        <v>4405.2599999999993</v>
      </c>
      <c r="E198" s="2">
        <v>0</v>
      </c>
      <c r="F198" s="2">
        <v>0</v>
      </c>
      <c r="G198" s="3">
        <f t="shared" si="0"/>
        <v>2713.56862</v>
      </c>
      <c r="H198" s="3">
        <f t="shared" si="1"/>
        <v>0.31999999999879947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4963.9400000000005</v>
      </c>
      <c r="D212" s="2">
        <f>'PR-RAS'!E216</f>
        <v>4405.2599999999993</v>
      </c>
      <c r="E212" s="2">
        <v>0</v>
      </c>
      <c r="F212" s="2">
        <v>0</v>
      </c>
      <c r="G212" s="3">
        <f t="shared" si="0"/>
        <v>2906.4110599999999</v>
      </c>
      <c r="H212" s="3">
        <f t="shared" si="1"/>
        <v>0.31999999999879947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3467.09</v>
      </c>
      <c r="D213" s="2">
        <f>'PR-RAS'!E217</f>
        <v>3547.66</v>
      </c>
      <c r="E213" s="2">
        <v>0</v>
      </c>
      <c r="F213" s="2">
        <v>0</v>
      </c>
      <c r="G213" s="3">
        <f t="shared" si="0"/>
        <v>2239.23092</v>
      </c>
      <c r="H213" s="3">
        <f t="shared" si="1"/>
        <v>0.43000000000029104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597.19000000000005</v>
      </c>
      <c r="D214" s="2">
        <f>'PR-RAS'!E218</f>
        <v>842.49</v>
      </c>
      <c r="E214" s="2">
        <v>0</v>
      </c>
      <c r="F214" s="2">
        <v>0</v>
      </c>
      <c r="G214" s="3">
        <f t="shared" si="0"/>
        <v>486.10221000000001</v>
      </c>
      <c r="H214" s="3">
        <f t="shared" si="1"/>
        <v>0.68000000000006366</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899.66</v>
      </c>
      <c r="D215" s="2">
        <f>'PR-RAS'!E219</f>
        <v>15.11</v>
      </c>
      <c r="E215" s="2">
        <v>0</v>
      </c>
      <c r="F215" s="2">
        <v>0</v>
      </c>
      <c r="G215" s="3">
        <f t="shared" si="0"/>
        <v>198.99431999999999</v>
      </c>
      <c r="H215" s="3">
        <f t="shared" si="1"/>
        <v>0.45000000000003126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50746.63</v>
      </c>
      <c r="D226" s="2">
        <f>'PR-RAS'!E230</f>
        <v>391585.36</v>
      </c>
      <c r="E226" s="2">
        <v>0</v>
      </c>
      <c r="F226" s="2">
        <v>0</v>
      </c>
      <c r="G226" s="3">
        <f t="shared" si="0"/>
        <v>187631.40375</v>
      </c>
      <c r="H226" s="3">
        <f t="shared" si="1"/>
        <v>0.72999999998864951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161163.63</v>
      </c>
      <c r="E230" s="2">
        <v>0</v>
      </c>
      <c r="F230" s="2">
        <v>0</v>
      </c>
      <c r="G230" s="3">
        <f t="shared" si="0"/>
        <v>73812.942540000004</v>
      </c>
      <c r="H230" s="3">
        <f t="shared" si="1"/>
        <v>0.36999999999534339</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161163.63</v>
      </c>
      <c r="E231" s="2">
        <v>0</v>
      </c>
      <c r="F231" s="2">
        <v>0</v>
      </c>
      <c r="G231" s="3">
        <f t="shared" si="0"/>
        <v>74135.269800000009</v>
      </c>
      <c r="H231" s="3">
        <f t="shared" si="1"/>
        <v>0.36999999999534339</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75593.5</v>
      </c>
      <c r="E250" s="2">
        <v>0</v>
      </c>
      <c r="F250" s="2">
        <v>0</v>
      </c>
      <c r="G250" s="3">
        <f t="shared" si="0"/>
        <v>37645.563000000002</v>
      </c>
      <c r="H250" s="3">
        <f t="shared" si="1"/>
        <v>0.5</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75593.5</v>
      </c>
      <c r="E251" s="2">
        <v>0</v>
      </c>
      <c r="F251" s="2">
        <v>0</v>
      </c>
      <c r="G251" s="3">
        <f t="shared" si="0"/>
        <v>37796.75</v>
      </c>
      <c r="H251" s="3">
        <f t="shared" si="1"/>
        <v>0.5</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50746.63</v>
      </c>
      <c r="D253" s="2">
        <f>'PR-RAS'!E257</f>
        <v>154828.22999999998</v>
      </c>
      <c r="E253" s="2">
        <v>0</v>
      </c>
      <c r="F253" s="2">
        <v>0</v>
      </c>
      <c r="G253" s="3">
        <f t="shared" si="0"/>
        <v>90821.578679999991</v>
      </c>
      <c r="H253" s="3">
        <f t="shared" si="1"/>
        <v>0.59999999998399289</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50746.63</v>
      </c>
      <c r="D254" s="2">
        <f>'PR-RAS'!E258</f>
        <v>51530.39</v>
      </c>
      <c r="E254" s="2">
        <v>0</v>
      </c>
      <c r="F254" s="2">
        <v>0</v>
      </c>
      <c r="G254" s="3">
        <f t="shared" si="0"/>
        <v>38913.274730000005</v>
      </c>
      <c r="H254" s="3">
        <f t="shared" si="1"/>
        <v>0.76000000000203727</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103297.84</v>
      </c>
      <c r="E256" s="2">
        <v>0</v>
      </c>
      <c r="F256" s="2">
        <v>0</v>
      </c>
      <c r="G256" s="3">
        <f t="shared" si="0"/>
        <v>52681.898399999998</v>
      </c>
      <c r="H256" s="3">
        <f t="shared" si="1"/>
        <v>0.16000000000349246</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2434.8199999999997</v>
      </c>
      <c r="D258" s="2">
        <f>'PR-RAS'!E262</f>
        <v>3444.9700000000003</v>
      </c>
      <c r="E258" s="2">
        <v>0</v>
      </c>
      <c r="F258" s="2">
        <v>0</v>
      </c>
      <c r="G258" s="3">
        <f t="shared" si="0"/>
        <v>2396.4633200000003</v>
      </c>
      <c r="H258" s="3">
        <f t="shared" si="1"/>
        <v>0.21000000000003638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2434.8199999999997</v>
      </c>
      <c r="D265" s="2">
        <f>'PR-RAS'!E269</f>
        <v>3444.9700000000003</v>
      </c>
      <c r="E265" s="2">
        <v>0</v>
      </c>
      <c r="F265" s="2">
        <v>0</v>
      </c>
      <c r="G265" s="3">
        <f t="shared" si="0"/>
        <v>2461.7366400000001</v>
      </c>
      <c r="H265" s="3">
        <f t="shared" si="1"/>
        <v>0.21000000000003638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1397.87</v>
      </c>
      <c r="D266" s="2">
        <f>'PR-RAS'!E270</f>
        <v>1157.53</v>
      </c>
      <c r="E266" s="2">
        <v>0</v>
      </c>
      <c r="F266" s="2">
        <v>0</v>
      </c>
      <c r="G266" s="3">
        <f t="shared" si="0"/>
        <v>983.92645000000005</v>
      </c>
      <c r="H266" s="3">
        <f t="shared" si="1"/>
        <v>0.60000000000013642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1036.95</v>
      </c>
      <c r="D267" s="2">
        <f>'PR-RAS'!E271</f>
        <v>2287.44</v>
      </c>
      <c r="E267" s="2">
        <v>0</v>
      </c>
      <c r="F267" s="2">
        <v>0</v>
      </c>
      <c r="G267" s="3">
        <f t="shared" si="0"/>
        <v>1492.7467800000002</v>
      </c>
      <c r="H267" s="3">
        <f t="shared" si="1"/>
        <v>0.49000000000000909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1451.25</v>
      </c>
      <c r="D269" s="2">
        <f>'PR-RAS'!E273</f>
        <v>0</v>
      </c>
      <c r="E269" s="2">
        <v>0</v>
      </c>
      <c r="F269" s="2">
        <v>0</v>
      </c>
      <c r="G269" s="3">
        <f t="shared" si="0"/>
        <v>388.935</v>
      </c>
      <c r="H269" s="3">
        <f t="shared" si="1"/>
        <v>0.25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1451.25</v>
      </c>
      <c r="D270" s="2">
        <f>'PR-RAS'!E274</f>
        <v>0</v>
      </c>
      <c r="E270" s="2">
        <v>0</v>
      </c>
      <c r="F270" s="2">
        <v>0</v>
      </c>
      <c r="G270" s="3">
        <f t="shared" si="0"/>
        <v>390.38625000000002</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1451.25</v>
      </c>
      <c r="D271" s="2">
        <f>'PR-RAS'!E275</f>
        <v>0</v>
      </c>
      <c r="E271" s="2">
        <v>0</v>
      </c>
      <c r="F271" s="2">
        <v>0</v>
      </c>
      <c r="G271" s="3">
        <f t="shared" si="0"/>
        <v>391.83750000000003</v>
      </c>
      <c r="H271" s="3">
        <f t="shared" si="1"/>
        <v>0.25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6315933.9000000004</v>
      </c>
      <c r="D295" s="2">
        <f>'PR-RAS'!E299</f>
        <v>7661362.7199999988</v>
      </c>
      <c r="E295" s="2">
        <v>0</v>
      </c>
      <c r="F295" s="2">
        <v>0</v>
      </c>
      <c r="G295" s="3">
        <f t="shared" si="12"/>
        <v>6361765.8459599987</v>
      </c>
      <c r="H295" s="3">
        <f t="shared" si="13"/>
        <v>0.38000000081956387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590483.76999999955</v>
      </c>
      <c r="D296" s="2">
        <f>'PR-RAS'!E300</f>
        <v>0</v>
      </c>
      <c r="E296" s="2">
        <v>0</v>
      </c>
      <c r="F296" s="2">
        <v>0</v>
      </c>
      <c r="G296" s="3">
        <f t="shared" si="12"/>
        <v>174192.71214999986</v>
      </c>
      <c r="H296" s="3">
        <f t="shared" si="13"/>
        <v>0.23000000044703484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157824.39999999944</v>
      </c>
      <c r="E297" s="2">
        <v>0</v>
      </c>
      <c r="F297" s="2">
        <v>0</v>
      </c>
      <c r="G297" s="3">
        <f t="shared" si="12"/>
        <v>93432.044799999669</v>
      </c>
      <c r="H297" s="3">
        <f t="shared" si="13"/>
        <v>0.39999999944120646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331738.23</v>
      </c>
      <c r="D298" s="2">
        <f>'PR-RAS'!E302</f>
        <v>574120.91</v>
      </c>
      <c r="E298" s="2">
        <v>0</v>
      </c>
      <c r="F298" s="2">
        <v>0</v>
      </c>
      <c r="G298" s="3">
        <f t="shared" si="12"/>
        <v>439554.07484999998</v>
      </c>
      <c r="H298" s="3">
        <f t="shared" si="13"/>
        <v>0.31999999994877726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251244.57</v>
      </c>
      <c r="D300" s="2">
        <f>'PR-RAS'!E304</f>
        <v>1679703.15</v>
      </c>
      <c r="E300" s="2">
        <v>0</v>
      </c>
      <c r="F300" s="2">
        <v>0</v>
      </c>
      <c r="G300" s="3">
        <f t="shared" si="12"/>
        <v>1079584.6101299999</v>
      </c>
      <c r="H300" s="3">
        <f t="shared" si="13"/>
        <v>0.57999999989988282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251244.57</v>
      </c>
      <c r="D301" s="2">
        <f>'PR-RAS'!E305</f>
        <v>101062.09</v>
      </c>
      <c r="E301" s="2">
        <v>0</v>
      </c>
      <c r="F301" s="2">
        <v>0</v>
      </c>
      <c r="G301" s="3">
        <f t="shared" si="12"/>
        <v>136010.625</v>
      </c>
      <c r="H301" s="3">
        <f t="shared" si="13"/>
        <v>0.51999999998952262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40822.959999999999</v>
      </c>
      <c r="D355" s="2">
        <f>'PR-RAS'!E360</f>
        <v>76528.72</v>
      </c>
      <c r="E355" s="2">
        <v>0</v>
      </c>
      <c r="F355" s="2">
        <v>0</v>
      </c>
      <c r="G355" s="3">
        <f t="shared" si="12"/>
        <v>68633.661599999992</v>
      </c>
      <c r="H355" s="3">
        <f t="shared" si="13"/>
        <v>0.31999999999970896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40822.959999999999</v>
      </c>
      <c r="D368" s="2">
        <f>'PR-RAS'!E373</f>
        <v>76528.72</v>
      </c>
      <c r="E368" s="2">
        <v>0</v>
      </c>
      <c r="F368" s="2">
        <v>0</v>
      </c>
      <c r="G368" s="3">
        <f t="shared" si="12"/>
        <v>71154.106799999994</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33582.879999999997</v>
      </c>
      <c r="D374" s="2">
        <f>'PR-RAS'!E379</f>
        <v>68372.259999999995</v>
      </c>
      <c r="E374" s="2">
        <v>0</v>
      </c>
      <c r="F374" s="2">
        <v>0</v>
      </c>
      <c r="G374" s="3">
        <f t="shared" si="12"/>
        <v>63532.120199999998</v>
      </c>
      <c r="H374" s="3">
        <f t="shared" si="13"/>
        <v>0.37999999999738066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27759.03</v>
      </c>
      <c r="D375" s="2">
        <f>'PR-RAS'!E380</f>
        <v>56427.07</v>
      </c>
      <c r="E375" s="2">
        <v>0</v>
      </c>
      <c r="F375" s="2">
        <v>0</v>
      </c>
      <c r="G375" s="3">
        <f t="shared" si="12"/>
        <v>52589.325579999997</v>
      </c>
      <c r="H375" s="3">
        <f t="shared" si="13"/>
        <v>9.9999999998544808E-2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1907.85</v>
      </c>
      <c r="D376" s="2">
        <f>'PR-RAS'!E381</f>
        <v>0</v>
      </c>
      <c r="E376" s="2">
        <v>0</v>
      </c>
      <c r="F376" s="2">
        <v>0</v>
      </c>
      <c r="G376" s="3">
        <f t="shared" si="12"/>
        <v>715.44374999999991</v>
      </c>
      <c r="H376" s="3">
        <f t="shared" si="13"/>
        <v>0.15000000000009095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1239.99</v>
      </c>
      <c r="E380" s="2">
        <v>0</v>
      </c>
      <c r="F380" s="2">
        <v>0</v>
      </c>
      <c r="G380" s="3">
        <f t="shared" si="12"/>
        <v>939.91242</v>
      </c>
      <c r="H380" s="3">
        <f t="shared" si="13"/>
        <v>9.9999999999909051E-3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3916</v>
      </c>
      <c r="D381" s="2">
        <f>'PR-RAS'!E386</f>
        <v>10705.2</v>
      </c>
      <c r="E381" s="2">
        <v>0</v>
      </c>
      <c r="F381" s="2">
        <v>0</v>
      </c>
      <c r="G381" s="3">
        <f t="shared" si="12"/>
        <v>9624.0320000000011</v>
      </c>
      <c r="H381" s="3">
        <f t="shared" si="13"/>
        <v>0.2000000000007276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7240.08</v>
      </c>
      <c r="D388" s="2">
        <f>'PR-RAS'!E393</f>
        <v>8156.46</v>
      </c>
      <c r="E388" s="2">
        <v>0</v>
      </c>
      <c r="F388" s="2">
        <v>0</v>
      </c>
      <c r="G388" s="3">
        <f t="shared" si="12"/>
        <v>9115.0110000000004</v>
      </c>
      <c r="H388" s="3">
        <f t="shared" si="13"/>
        <v>0.53999999999996362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7240.08</v>
      </c>
      <c r="D389" s="2">
        <f>'PR-RAS'!E394</f>
        <v>8156.46</v>
      </c>
      <c r="E389" s="2">
        <v>0</v>
      </c>
      <c r="F389" s="2">
        <v>0</v>
      </c>
      <c r="G389" s="3">
        <f t="shared" si="12"/>
        <v>9138.5640000000003</v>
      </c>
      <c r="H389" s="3">
        <f t="shared" si="13"/>
        <v>0.53999999999996362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40822.959999999999</v>
      </c>
      <c r="D413" s="2">
        <f>'PR-RAS'!E418</f>
        <v>76528.72</v>
      </c>
      <c r="E413" s="2">
        <v>0</v>
      </c>
      <c r="F413" s="2">
        <v>0</v>
      </c>
      <c r="G413" s="3">
        <f t="shared" si="12"/>
        <v>79878.724799999996</v>
      </c>
      <c r="H413" s="3">
        <f t="shared" si="13"/>
        <v>0.31999999999970896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6906417.6699999999</v>
      </c>
      <c r="D417" s="2">
        <f>'PR-RAS'!E422</f>
        <v>7503538.3199999994</v>
      </c>
      <c r="E417" s="2">
        <v>0</v>
      </c>
      <c r="F417" s="2">
        <v>0</v>
      </c>
      <c r="G417" s="3">
        <f t="shared" si="12"/>
        <v>9116013.6329599991</v>
      </c>
      <c r="H417" s="3">
        <f t="shared" si="13"/>
        <v>0.64999999944120646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6356756.8600000003</v>
      </c>
      <c r="D418" s="2">
        <f>'PR-RAS'!E423</f>
        <v>7737891.4399999985</v>
      </c>
      <c r="E418" s="2">
        <v>0</v>
      </c>
      <c r="F418" s="2">
        <v>0</v>
      </c>
      <c r="G418" s="3">
        <f t="shared" si="12"/>
        <v>9104169.0715799984</v>
      </c>
      <c r="H418" s="3">
        <f t="shared" si="13"/>
        <v>0.57999999821186066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549660.80999999959</v>
      </c>
      <c r="D419" s="2">
        <f>'PR-RAS'!E424</f>
        <v>0</v>
      </c>
      <c r="E419" s="2">
        <v>0</v>
      </c>
      <c r="F419" s="2">
        <v>0</v>
      </c>
      <c r="G419" s="3">
        <f t="shared" si="12"/>
        <v>229758.21857999981</v>
      </c>
      <c r="H419" s="3">
        <f t="shared" si="13"/>
        <v>0.19000000040978193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234353.11999999918</v>
      </c>
      <c r="E420" s="2">
        <v>0</v>
      </c>
      <c r="F420" s="2">
        <v>0</v>
      </c>
      <c r="G420" s="3">
        <f t="shared" si="12"/>
        <v>196387.91455999931</v>
      </c>
      <c r="H420" s="3">
        <f t="shared" si="13"/>
        <v>0.11999999918043613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331738.23</v>
      </c>
      <c r="D421" s="2">
        <f>'PR-RAS'!E426</f>
        <v>574120.91</v>
      </c>
      <c r="E421" s="2">
        <v>0</v>
      </c>
      <c r="F421" s="2">
        <v>0</v>
      </c>
      <c r="G421" s="3">
        <f t="shared" si="12"/>
        <v>621591.62100000004</v>
      </c>
      <c r="H421" s="3">
        <f t="shared" si="13"/>
        <v>0.31999999994877726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251244.57</v>
      </c>
      <c r="D423" s="2">
        <f>'PR-RAS'!E428</f>
        <v>1679703.15</v>
      </c>
      <c r="E423" s="2">
        <v>0</v>
      </c>
      <c r="F423" s="2">
        <v>0</v>
      </c>
      <c r="G423" s="3">
        <f t="shared" si="12"/>
        <v>1523694.6671399998</v>
      </c>
      <c r="H423" s="3">
        <f t="shared" si="13"/>
        <v>0.57999999989988282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6906417.6699999999</v>
      </c>
      <c r="D637" s="2">
        <f>'PR-RAS'!E643</f>
        <v>7503538.3199999994</v>
      </c>
      <c r="E637" s="2">
        <v>0</v>
      </c>
      <c r="F637" s="2">
        <v>0</v>
      </c>
      <c r="G637" s="3">
        <f t="shared" si="14"/>
        <v>13936982.381159998</v>
      </c>
      <c r="H637" s="3">
        <f t="shared" si="15"/>
        <v>0.64999999944120646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6356756.8600000003</v>
      </c>
      <c r="D638" s="2">
        <f>'PR-RAS'!E644</f>
        <v>7737891.4399999985</v>
      </c>
      <c r="E638" s="2">
        <v>0</v>
      </c>
      <c r="F638" s="2">
        <v>0</v>
      </c>
      <c r="G638" s="3">
        <f t="shared" si="14"/>
        <v>13907327.814379999</v>
      </c>
      <c r="H638" s="3">
        <f t="shared" si="15"/>
        <v>0.57999999821186066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549660.80999999959</v>
      </c>
      <c r="D639" s="2">
        <f>'PR-RAS'!E645</f>
        <v>0</v>
      </c>
      <c r="E639" s="2">
        <v>0</v>
      </c>
      <c r="F639" s="2">
        <v>0</v>
      </c>
      <c r="G639" s="3">
        <f t="shared" si="14"/>
        <v>350683.59677999973</v>
      </c>
      <c r="H639" s="3">
        <f t="shared" si="15"/>
        <v>0.19000000040978193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234353.11999999918</v>
      </c>
      <c r="E640" s="2">
        <v>0</v>
      </c>
      <c r="F640" s="2">
        <v>0</v>
      </c>
      <c r="G640" s="3">
        <f t="shared" si="14"/>
        <v>299503.28735999897</v>
      </c>
      <c r="H640" s="3">
        <f t="shared" si="15"/>
        <v>0.11999999918043613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331738.23</v>
      </c>
      <c r="D641" s="2">
        <f>'PR-RAS'!E647</f>
        <v>574120.91</v>
      </c>
      <c r="E641" s="2">
        <v>0</v>
      </c>
      <c r="F641" s="2">
        <v>0</v>
      </c>
      <c r="G641" s="3">
        <f t="shared" si="14"/>
        <v>947187.23200000008</v>
      </c>
      <c r="H641" s="3">
        <f t="shared" si="15"/>
        <v>0.31999999994877726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881399.03999999957</v>
      </c>
      <c r="D643" s="2">
        <f>'PR-RAS'!E649</f>
        <v>339767.79000000085</v>
      </c>
      <c r="E643" s="2">
        <v>0</v>
      </c>
      <c r="F643" s="2">
        <v>0</v>
      </c>
      <c r="G643" s="3">
        <f t="shared" si="14"/>
        <v>1002120.0260400008</v>
      </c>
      <c r="H643" s="3">
        <f t="shared" si="15"/>
        <v>0.24999999871943146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395223.11</v>
      </c>
      <c r="D645" s="2">
        <f>'PR-RAS'!E651</f>
        <v>2432.15</v>
      </c>
      <c r="E645" s="2">
        <v>0</v>
      </c>
      <c r="F645" s="2">
        <v>0</v>
      </c>
      <c r="G645" s="3">
        <f t="shared" si="14"/>
        <v>257656.29204</v>
      </c>
      <c r="H645" s="3">
        <f t="shared" si="15"/>
        <v>0.25999999998612111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1269089.47</v>
      </c>
      <c r="D646" s="2">
        <f>'PR-RAS'!E653</f>
        <v>1494141.82</v>
      </c>
      <c r="E646" s="2">
        <v>0</v>
      </c>
      <c r="F646" s="2">
        <v>0</v>
      </c>
      <c r="G646" s="3">
        <f t="shared" si="14"/>
        <v>2746005.6559500005</v>
      </c>
      <c r="H646" s="3">
        <f t="shared" si="15"/>
        <v>0.64999999990686774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5130076.5999999996</v>
      </c>
      <c r="D647" s="2">
        <f>'PR-RAS'!E654</f>
        <v>3971070.36</v>
      </c>
      <c r="E647" s="2">
        <v>0</v>
      </c>
      <c r="F647" s="2">
        <v>0</v>
      </c>
      <c r="G647" s="3">
        <f t="shared" si="14"/>
        <v>8444652.3887200002</v>
      </c>
      <c r="H647" s="3">
        <f t="shared" si="15"/>
        <v>0.76000000024214387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4905024.25</v>
      </c>
      <c r="D648" s="2">
        <f>'PR-RAS'!E655</f>
        <v>3822435.16</v>
      </c>
      <c r="E648" s="2">
        <v>0</v>
      </c>
      <c r="F648" s="2">
        <v>0</v>
      </c>
      <c r="G648" s="3">
        <f t="shared" si="14"/>
        <v>8119781.7867900003</v>
      </c>
      <c r="H648" s="3">
        <f t="shared" si="15"/>
        <v>0.41000000014901161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1494141.8199999994</v>
      </c>
      <c r="D649" s="2">
        <f>'PR-RAS'!E656</f>
        <v>1642777.0199999996</v>
      </c>
      <c r="E649" s="2">
        <v>0</v>
      </c>
      <c r="F649" s="2">
        <v>0</v>
      </c>
      <c r="G649" s="3">
        <f t="shared" si="14"/>
        <v>3097242.9172799992</v>
      </c>
      <c r="H649" s="3">
        <f t="shared" si="15"/>
        <v>0.20000000018626451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111</v>
      </c>
      <c r="D651" s="2">
        <f>'PR-RAS'!E658</f>
        <v>121</v>
      </c>
      <c r="E651" s="2">
        <v>0</v>
      </c>
      <c r="F651" s="2">
        <v>0</v>
      </c>
      <c r="G651" s="3">
        <f t="shared" si="14"/>
        <v>229.45000000000002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91</v>
      </c>
      <c r="D653" s="2">
        <f>'PR-RAS'!E660</f>
        <v>96</v>
      </c>
      <c r="E653" s="2">
        <v>0</v>
      </c>
      <c r="F653" s="2">
        <v>0</v>
      </c>
      <c r="G653" s="3">
        <f t="shared" si="14"/>
        <v>184.51600000000002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500</v>
      </c>
      <c r="E677" s="2">
        <v>0</v>
      </c>
      <c r="F677" s="2">
        <v>0</v>
      </c>
      <c r="G677" s="3">
        <f t="shared" si="14"/>
        <v>676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1600</v>
      </c>
      <c r="D696" s="2">
        <f>'PR-RAS'!E703</f>
        <v>83956.93</v>
      </c>
      <c r="E696" s="2">
        <v>0</v>
      </c>
      <c r="F696" s="2">
        <v>0</v>
      </c>
      <c r="G696" s="3">
        <f t="shared" si="14"/>
        <v>117812.13269999999</v>
      </c>
      <c r="H696" s="3">
        <f t="shared" si="15"/>
        <v>7.0000000006984919E-2</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1240679.97</v>
      </c>
      <c r="D717" s="2">
        <f>'PR-RAS'!E724</f>
        <v>1551599.25</v>
      </c>
      <c r="E717" s="2">
        <v>0</v>
      </c>
      <c r="F717" s="2">
        <v>0</v>
      </c>
      <c r="G717" s="3">
        <f t="shared" si="14"/>
        <v>3110216.9845199995</v>
      </c>
      <c r="H717" s="3">
        <f t="shared" si="15"/>
        <v>0.28000000002793968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253.1</v>
      </c>
      <c r="D719" s="2">
        <f>'PR-RAS'!E726</f>
        <v>294.39999999999998</v>
      </c>
      <c r="E719" s="2">
        <v>0</v>
      </c>
      <c r="F719" s="2">
        <v>0</v>
      </c>
      <c r="G719" s="3">
        <f t="shared" si="14"/>
        <v>604.48419999999999</v>
      </c>
      <c r="H719" s="3">
        <f t="shared" si="15"/>
        <v>0.49999999999997158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2327.7199999999998</v>
      </c>
      <c r="D725" s="2">
        <f>'PR-RAS'!E732</f>
        <v>3389.73</v>
      </c>
      <c r="E725" s="2">
        <v>0</v>
      </c>
      <c r="F725" s="2">
        <v>0</v>
      </c>
      <c r="G725" s="3">
        <f t="shared" si="14"/>
        <v>6593.5983200000001</v>
      </c>
      <c r="H725" s="3">
        <f t="shared" si="15"/>
        <v>0.5500000000001819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3090.08</v>
      </c>
      <c r="E726" s="2">
        <v>0</v>
      </c>
      <c r="F726" s="2">
        <v>0</v>
      </c>
      <c r="G726" s="3">
        <f t="shared" si="14"/>
        <v>6720.924</v>
      </c>
      <c r="H726" s="3">
        <f t="shared" si="15"/>
        <v>0.15999999999985448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51078.18</v>
      </c>
      <c r="D727" s="2">
        <f>'PR-RAS'!E734</f>
        <v>56523.6</v>
      </c>
      <c r="E727" s="2">
        <v>0</v>
      </c>
      <c r="F727" s="2">
        <v>0</v>
      </c>
      <c r="G727" s="3">
        <f t="shared" si="14"/>
        <v>119155.02588</v>
      </c>
      <c r="H727" s="3">
        <f t="shared" si="15"/>
        <v>0.58000000000174623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10599.96</v>
      </c>
      <c r="D728" s="2">
        <f>'PR-RAS'!E735</f>
        <v>10599.96</v>
      </c>
      <c r="E728" s="2">
        <v>0</v>
      </c>
      <c r="F728" s="2">
        <v>0</v>
      </c>
      <c r="G728" s="3">
        <f t="shared" si="14"/>
        <v>23118.512759999998</v>
      </c>
      <c r="H728" s="3">
        <f t="shared" si="15"/>
        <v>8.000000000174623E-2</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10449.11</v>
      </c>
      <c r="E729" s="2">
        <v>0</v>
      </c>
      <c r="F729" s="2">
        <v>0</v>
      </c>
      <c r="G729" s="3">
        <f t="shared" si="14"/>
        <v>15213.90416</v>
      </c>
      <c r="H729" s="3">
        <f t="shared" si="15"/>
        <v>0.11000000000058208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55115.51</v>
      </c>
      <c r="D730" s="2">
        <f>'PR-RAS'!E737</f>
        <v>23750.34</v>
      </c>
      <c r="E730" s="2">
        <v>0</v>
      </c>
      <c r="F730" s="2">
        <v>0</v>
      </c>
      <c r="G730" s="3">
        <f t="shared" si="14"/>
        <v>74807.202510000003</v>
      </c>
      <c r="H730" s="3">
        <f t="shared" si="15"/>
        <v>0.82999999999810825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42236.81</v>
      </c>
      <c r="D731" s="2">
        <f>'PR-RAS'!E738</f>
        <v>85891.18</v>
      </c>
      <c r="E731" s="2">
        <v>0</v>
      </c>
      <c r="F731" s="2">
        <v>0</v>
      </c>
      <c r="G731" s="3">
        <f t="shared" si="14"/>
        <v>156233.99409999998</v>
      </c>
      <c r="H731" s="3">
        <f t="shared" si="15"/>
        <v>0.36999999999534339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19593.07</v>
      </c>
      <c r="D732" s="2">
        <f>'PR-RAS'!E739</f>
        <v>21821.49</v>
      </c>
      <c r="E732" s="2">
        <v>0</v>
      </c>
      <c r="F732" s="2">
        <v>0</v>
      </c>
      <c r="G732" s="3">
        <f t="shared" si="14"/>
        <v>46225.55255</v>
      </c>
      <c r="H732" s="3">
        <f t="shared" si="15"/>
        <v>0.56000000000130967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5890</v>
      </c>
      <c r="D735" s="2">
        <f>'PR-RAS'!E742</f>
        <v>6351.99</v>
      </c>
      <c r="E735" s="2">
        <v>0</v>
      </c>
      <c r="F735" s="2">
        <v>0</v>
      </c>
      <c r="G735" s="3">
        <f t="shared" si="14"/>
        <v>13647.981319999999</v>
      </c>
      <c r="H735" s="3">
        <f t="shared" si="15"/>
        <v>1.0000000000218279E-2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15053.64</v>
      </c>
      <c r="E736" s="2">
        <v>0</v>
      </c>
      <c r="F736" s="2">
        <v>0</v>
      </c>
      <c r="G736" s="3">
        <f t="shared" ref="G736:G737" si="28">(B736/1000)*(C736*1+D736*2)</f>
        <v>22128.8508</v>
      </c>
      <c r="H736" s="3">
        <f t="shared" ref="H736:H737" si="29">ABS(C736-ROUND(C736,0))+ABS(D736-ROUND(D736,0))</f>
        <v>0.36000000000058208</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8476.9500000000007</v>
      </c>
      <c r="E737" s="2">
        <v>0</v>
      </c>
      <c r="F737" s="2">
        <v>0</v>
      </c>
      <c r="G737" s="3">
        <f t="shared" si="28"/>
        <v>12478.070400000001</v>
      </c>
      <c r="H737" s="3">
        <f t="shared" si="29"/>
        <v>4.9999999999272404E-2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25783.99</v>
      </c>
      <c r="E811" s="2">
        <v>0</v>
      </c>
      <c r="F811" s="2">
        <v>0</v>
      </c>
      <c r="G811" s="3">
        <f t="shared" si="14"/>
        <v>41770.063800000004</v>
      </c>
      <c r="H811" s="3">
        <f t="shared" si="15"/>
        <v>9.9999999983992893E-3</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29839.15</v>
      </c>
      <c r="E812" s="2">
        <v>0</v>
      </c>
      <c r="F812" s="2">
        <v>0</v>
      </c>
      <c r="G812" s="3">
        <f t="shared" si="14"/>
        <v>48399.101300000002</v>
      </c>
      <c r="H812" s="3">
        <f t="shared" si="15"/>
        <v>0.15000000000145519</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19970.36</v>
      </c>
      <c r="E813" s="2">
        <v>0</v>
      </c>
      <c r="F813" s="2">
        <v>0</v>
      </c>
      <c r="G813" s="3">
        <f t="shared" si="14"/>
        <v>32431.864640000003</v>
      </c>
      <c r="H813" s="3">
        <f t="shared" si="15"/>
        <v>0.36000000000058208</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1397.87</v>
      </c>
      <c r="D843" s="2">
        <f>'PR-RAS'!E850</f>
        <v>1157.53</v>
      </c>
      <c r="E843" s="2">
        <v>0</v>
      </c>
      <c r="F843" s="2">
        <v>0</v>
      </c>
      <c r="G843" s="3">
        <f t="shared" si="34"/>
        <v>3126.2870599999997</v>
      </c>
      <c r="H843" s="3">
        <f t="shared" si="35"/>
        <v>0.60000000000013642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963.04</v>
      </c>
      <c r="D846" s="2">
        <f>'PR-RAS'!E853</f>
        <v>1358.24</v>
      </c>
      <c r="E846" s="2">
        <v>0</v>
      </c>
      <c r="F846" s="2">
        <v>0</v>
      </c>
      <c r="G846" s="3">
        <f t="shared" si="34"/>
        <v>3109.1943999999999</v>
      </c>
      <c r="H846" s="3">
        <f t="shared" si="35"/>
        <v>0.27999999999997272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73.91</v>
      </c>
      <c r="D847" s="2">
        <f>'PR-RAS'!E854</f>
        <v>929.2</v>
      </c>
      <c r="E847" s="2">
        <v>0</v>
      </c>
      <c r="F847" s="2">
        <v>0</v>
      </c>
      <c r="G847" s="3">
        <f t="shared" si="34"/>
        <v>1634.7342600000002</v>
      </c>
      <c r="H847" s="3">
        <f t="shared" si="35"/>
        <v>0.29000000000004889</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1451.25</v>
      </c>
      <c r="D849" s="2">
        <f>'PR-RAS'!E856</f>
        <v>0</v>
      </c>
      <c r="E849" s="2">
        <v>0</v>
      </c>
      <c r="F849" s="2">
        <v>0</v>
      </c>
      <c r="G849" s="3">
        <f t="shared" si="34"/>
        <v>1230.6599999999999</v>
      </c>
      <c r="H849" s="3">
        <f t="shared" si="35"/>
        <v>0.25</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4578681.45</v>
      </c>
      <c r="D1011" s="7">
        <f>BILANCA!E6</f>
        <v>5475703.4699999997</v>
      </c>
      <c r="E1011" s="7">
        <v>0</v>
      </c>
      <c r="F1011" s="7">
        <v>0</v>
      </c>
      <c r="G1011" s="8">
        <f t="shared" ref="G1011:G1306" si="38">B1011/1000*C1011+B1011/500*D1011</f>
        <v>15530.088389999999</v>
      </c>
      <c r="H1011" s="8">
        <f t="shared" si="35"/>
        <v>0.91999999992549419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2417915.42</v>
      </c>
      <c r="D1012" s="2">
        <f>BILANCA!E7</f>
        <v>2131123.5</v>
      </c>
      <c r="E1012" s="2">
        <v>0</v>
      </c>
      <c r="F1012" s="2">
        <v>0</v>
      </c>
      <c r="G1012" s="3">
        <f t="shared" si="38"/>
        <v>13360.324840000001</v>
      </c>
      <c r="H1012" s="3">
        <f t="shared" si="35"/>
        <v>0.91999999992549419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1697008.98</v>
      </c>
      <c r="D1013" s="2">
        <f>BILANCA!E8</f>
        <v>1671218.34</v>
      </c>
      <c r="E1013" s="2">
        <v>0</v>
      </c>
      <c r="F1013" s="2">
        <v>0</v>
      </c>
      <c r="G1013" s="3">
        <f t="shared" si="38"/>
        <v>15118.33698</v>
      </c>
      <c r="H1013" s="3">
        <f t="shared" si="35"/>
        <v>0.36000000010244548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2432003.54</v>
      </c>
      <c r="D1015" s="2">
        <f>BILANCA!E10</f>
        <v>2432003.54</v>
      </c>
      <c r="E1015" s="2">
        <v>0</v>
      </c>
      <c r="F1015" s="2">
        <v>0</v>
      </c>
      <c r="G1015" s="3">
        <f t="shared" si="38"/>
        <v>36480.053100000005</v>
      </c>
      <c r="H1015" s="3">
        <f t="shared" si="35"/>
        <v>0.91999999992549419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734994.56</v>
      </c>
      <c r="D1016" s="2">
        <f>BILANCA!E11</f>
        <v>760785.2</v>
      </c>
      <c r="E1016" s="2">
        <v>0</v>
      </c>
      <c r="F1016" s="2">
        <v>0</v>
      </c>
      <c r="G1016" s="3">
        <f t="shared" si="38"/>
        <v>13539.38976</v>
      </c>
      <c r="H1016" s="3">
        <f t="shared" si="35"/>
        <v>0.63999999989755452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720906.44</v>
      </c>
      <c r="D1017" s="2">
        <f>BILANCA!E12</f>
        <v>459905.16000000003</v>
      </c>
      <c r="E1017" s="2">
        <v>0</v>
      </c>
      <c r="F1017" s="2">
        <v>0</v>
      </c>
      <c r="G1017" s="3">
        <f t="shared" si="38"/>
        <v>11485.017320000001</v>
      </c>
      <c r="H1017" s="3">
        <f t="shared" si="35"/>
        <v>0.59999999997671694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33491.1</v>
      </c>
      <c r="D1018" s="2">
        <f>BILANCA!E13</f>
        <v>32991.229999999996</v>
      </c>
      <c r="E1018" s="2">
        <v>0</v>
      </c>
      <c r="F1018" s="2">
        <v>0</v>
      </c>
      <c r="G1018" s="3">
        <f t="shared" si="38"/>
        <v>795.78847999999994</v>
      </c>
      <c r="H1018" s="3">
        <f t="shared" si="35"/>
        <v>0.32999999999447027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39989.379999999997</v>
      </c>
      <c r="D1019" s="2">
        <f>BILANCA!E14</f>
        <v>39989.379999999997</v>
      </c>
      <c r="E1019" s="2">
        <v>0</v>
      </c>
      <c r="F1019" s="2">
        <v>0</v>
      </c>
      <c r="G1019" s="3">
        <f t="shared" si="38"/>
        <v>1079.71326</v>
      </c>
      <c r="H1019" s="3">
        <f t="shared" si="35"/>
        <v>0.75999999999476131</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6498.28</v>
      </c>
      <c r="D1023" s="2">
        <f>BILANCA!E18</f>
        <v>6998.15</v>
      </c>
      <c r="E1023" s="2">
        <v>0</v>
      </c>
      <c r="F1023" s="2">
        <v>0</v>
      </c>
      <c r="G1023" s="3">
        <f t="shared" si="38"/>
        <v>266.42953999999997</v>
      </c>
      <c r="H1023" s="3">
        <f t="shared" si="35"/>
        <v>0.42999999999938154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81681.010000000009</v>
      </c>
      <c r="D1024" s="2">
        <f>BILANCA!E19</f>
        <v>103785.57000000007</v>
      </c>
      <c r="E1024" s="2">
        <v>0</v>
      </c>
      <c r="F1024" s="2">
        <v>0</v>
      </c>
      <c r="G1024" s="3">
        <f t="shared" si="38"/>
        <v>4049.5301000000022</v>
      </c>
      <c r="H1024" s="3">
        <f t="shared" si="35"/>
        <v>0.43999999994412065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967807.44</v>
      </c>
      <c r="D1025" s="2">
        <f>BILANCA!E20</f>
        <v>1024234.51</v>
      </c>
      <c r="E1025" s="2">
        <v>0</v>
      </c>
      <c r="F1025" s="2">
        <v>0</v>
      </c>
      <c r="G1025" s="3">
        <f t="shared" si="38"/>
        <v>45244.1469</v>
      </c>
      <c r="H1025" s="3">
        <f t="shared" si="35"/>
        <v>0.92999999993480742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128343.43</v>
      </c>
      <c r="D1026" s="2">
        <f>BILANCA!E21</f>
        <v>128343.43</v>
      </c>
      <c r="E1026" s="2">
        <v>0</v>
      </c>
      <c r="F1026" s="2">
        <v>0</v>
      </c>
      <c r="G1026" s="3">
        <f t="shared" si="38"/>
        <v>6160.4846399999988</v>
      </c>
      <c r="H1026" s="3">
        <f t="shared" si="35"/>
        <v>0.85999999998603016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41576.83</v>
      </c>
      <c r="D1027" s="2">
        <f>BILANCA!E22</f>
        <v>41576.83</v>
      </c>
      <c r="E1027" s="2">
        <v>0</v>
      </c>
      <c r="F1027" s="2">
        <v>0</v>
      </c>
      <c r="G1027" s="3">
        <f t="shared" si="38"/>
        <v>2120.4183300000004</v>
      </c>
      <c r="H1027" s="3">
        <f t="shared" si="35"/>
        <v>0.33999999999650754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27904.07</v>
      </c>
      <c r="D1029" s="2">
        <f>BILANCA!E24</f>
        <v>27904.07</v>
      </c>
      <c r="E1029" s="2">
        <v>0</v>
      </c>
      <c r="F1029" s="2">
        <v>0</v>
      </c>
      <c r="G1029" s="3">
        <f t="shared" si="38"/>
        <v>1590.53199</v>
      </c>
      <c r="H1029" s="3">
        <f t="shared" si="35"/>
        <v>0.13999999999941792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34482.31</v>
      </c>
      <c r="D1030" s="2">
        <f>BILANCA!E25</f>
        <v>35722.300000000003</v>
      </c>
      <c r="E1030" s="2">
        <v>0</v>
      </c>
      <c r="F1030" s="2">
        <v>0</v>
      </c>
      <c r="G1030" s="3">
        <f t="shared" si="38"/>
        <v>2118.5382</v>
      </c>
      <c r="H1030" s="3">
        <f t="shared" si="35"/>
        <v>0.61000000000058208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3916</v>
      </c>
      <c r="D1031" s="2">
        <f>BILANCA!E26</f>
        <v>12168.55</v>
      </c>
      <c r="E1031" s="2">
        <v>0</v>
      </c>
      <c r="F1031" s="2">
        <v>0</v>
      </c>
      <c r="G1031" s="3">
        <f t="shared" si="38"/>
        <v>593.31510000000003</v>
      </c>
      <c r="H1031" s="3">
        <f t="shared" si="35"/>
        <v>0.4500000000007276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1122349.07</v>
      </c>
      <c r="D1033" s="2">
        <f>BILANCA!E28</f>
        <v>1166164.1200000001</v>
      </c>
      <c r="E1033" s="2">
        <v>0</v>
      </c>
      <c r="F1033" s="2">
        <v>0</v>
      </c>
      <c r="G1033" s="3">
        <f t="shared" si="38"/>
        <v>79457.578130000009</v>
      </c>
      <c r="H1033" s="3">
        <f t="shared" si="35"/>
        <v>0.19000000017695129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605734.32999999996</v>
      </c>
      <c r="D1040" s="2">
        <f>BILANCA!E35</f>
        <v>323128.36</v>
      </c>
      <c r="E1040" s="2">
        <v>0</v>
      </c>
      <c r="F1040" s="2">
        <v>0</v>
      </c>
      <c r="G1040" s="3">
        <f t="shared" si="38"/>
        <v>37559.731499999994</v>
      </c>
      <c r="H1040" s="3">
        <f t="shared" si="35"/>
        <v>0.68999999994412065</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605734.32999999996</v>
      </c>
      <c r="D1041" s="2">
        <f>BILANCA!E36</f>
        <v>323128.36</v>
      </c>
      <c r="E1041" s="2">
        <v>0</v>
      </c>
      <c r="F1041" s="2">
        <v>0</v>
      </c>
      <c r="G1041" s="3">
        <f t="shared" si="38"/>
        <v>38811.722549999991</v>
      </c>
      <c r="H1041" s="3">
        <f t="shared" si="35"/>
        <v>0.68999999994412065</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11827.79</v>
      </c>
      <c r="D1052" s="2">
        <f>BILANCA!E47</f>
        <v>11827.79</v>
      </c>
      <c r="E1052" s="2">
        <v>0</v>
      </c>
      <c r="F1052" s="2">
        <v>0</v>
      </c>
      <c r="G1052" s="3">
        <f t="shared" si="38"/>
        <v>1490.3015400000002</v>
      </c>
      <c r="H1052" s="3">
        <f t="shared" si="35"/>
        <v>0.41999999999825377</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11827.79</v>
      </c>
      <c r="D1055" s="2">
        <f>BILANCA!E50</f>
        <v>11827.79</v>
      </c>
      <c r="E1055" s="2">
        <v>0</v>
      </c>
      <c r="F1055" s="2">
        <v>0</v>
      </c>
      <c r="G1055" s="3">
        <f t="shared" si="38"/>
        <v>1596.7516499999999</v>
      </c>
      <c r="H1055" s="3">
        <f t="shared" si="35"/>
        <v>0.41999999999825377</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126653.05</v>
      </c>
      <c r="D1059" s="2">
        <f>BILANCA!E54</f>
        <v>133072.21</v>
      </c>
      <c r="E1059" s="2">
        <v>0</v>
      </c>
      <c r="F1059" s="2">
        <v>0</v>
      </c>
      <c r="G1059" s="3">
        <f t="shared" si="38"/>
        <v>19247.07603</v>
      </c>
      <c r="H1059" s="3">
        <f t="shared" si="35"/>
        <v>0.25999999999476131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126653.05</v>
      </c>
      <c r="D1060" s="2">
        <f>BILANCA!E55</f>
        <v>133072.21</v>
      </c>
      <c r="E1060" s="2">
        <v>0</v>
      </c>
      <c r="F1060" s="2">
        <v>0</v>
      </c>
      <c r="G1060" s="3">
        <f t="shared" si="38"/>
        <v>19639.873500000002</v>
      </c>
      <c r="H1060" s="3">
        <f t="shared" si="35"/>
        <v>0.25999999999476131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2160766.0300000003</v>
      </c>
      <c r="D1074" s="2">
        <f>BILANCA!E69</f>
        <v>3344579.9699999997</v>
      </c>
      <c r="E1074" s="2">
        <v>0</v>
      </c>
      <c r="F1074" s="2">
        <v>0</v>
      </c>
      <c r="G1074" s="3">
        <f t="shared" si="38"/>
        <v>566395.26208000001</v>
      </c>
      <c r="H1074" s="3">
        <f t="shared" si="35"/>
        <v>6.0000000521540642E-2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1494141.82</v>
      </c>
      <c r="D1075" s="2">
        <f>BILANCA!E70</f>
        <v>1642777.02</v>
      </c>
      <c r="E1075" s="2">
        <v>0</v>
      </c>
      <c r="F1075" s="2">
        <v>0</v>
      </c>
      <c r="G1075" s="3">
        <f t="shared" si="38"/>
        <v>310680.23090000002</v>
      </c>
      <c r="H1075" s="3">
        <f t="shared" si="35"/>
        <v>0.19999999995343387</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1494141.82</v>
      </c>
      <c r="D1076" s="2">
        <f>BILANCA!E71</f>
        <v>1642777.02</v>
      </c>
      <c r="E1076" s="2">
        <v>0</v>
      </c>
      <c r="F1076" s="2">
        <v>0</v>
      </c>
      <c r="G1076" s="3">
        <f t="shared" si="38"/>
        <v>315459.92676</v>
      </c>
      <c r="H1076" s="3">
        <f t="shared" si="35"/>
        <v>0.19999999995343387</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1494141.82</v>
      </c>
      <c r="D1078" s="2">
        <f>BILANCA!E73</f>
        <v>1642777.02</v>
      </c>
      <c r="E1078" s="2">
        <v>0</v>
      </c>
      <c r="F1078" s="2">
        <v>0</v>
      </c>
      <c r="G1078" s="3">
        <f t="shared" si="38"/>
        <v>325019.31848000002</v>
      </c>
      <c r="H1078" s="3">
        <f t="shared" si="35"/>
        <v>0.19999999995343387</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11999.529999999999</v>
      </c>
      <c r="D1087" s="2">
        <f>BILANCA!E82</f>
        <v>11697.470000000001</v>
      </c>
      <c r="E1087" s="2">
        <v>0</v>
      </c>
      <c r="F1087" s="2">
        <v>0</v>
      </c>
      <c r="G1087" s="3">
        <f t="shared" si="38"/>
        <v>2725.37419</v>
      </c>
      <c r="H1087" s="3">
        <f t="shared" si="35"/>
        <v>0.94000000000232831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625.04</v>
      </c>
      <c r="D1089" s="2">
        <f>BILANCA!E84</f>
        <v>0</v>
      </c>
      <c r="E1089" s="2">
        <v>0</v>
      </c>
      <c r="F1089" s="2">
        <v>0</v>
      </c>
      <c r="G1089" s="3">
        <f t="shared" si="38"/>
        <v>49.378160000000001</v>
      </c>
      <c r="H1089" s="3">
        <f t="shared" si="35"/>
        <v>3.999999999996362E-2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390.17</v>
      </c>
      <c r="D1090" s="2">
        <f>BILANCA!E85</f>
        <v>4186.63</v>
      </c>
      <c r="E1090" s="2">
        <v>0</v>
      </c>
      <c r="F1090" s="2">
        <v>0</v>
      </c>
      <c r="G1090" s="3">
        <f t="shared" si="38"/>
        <v>701.07440000000008</v>
      </c>
      <c r="H1090" s="3">
        <f t="shared" si="35"/>
        <v>0.53999999999990678</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10984.32</v>
      </c>
      <c r="D1092" s="2">
        <f>BILANCA!E87</f>
        <v>7510.84</v>
      </c>
      <c r="E1092" s="2">
        <v>0</v>
      </c>
      <c r="F1092" s="2">
        <v>0</v>
      </c>
      <c r="G1092" s="3">
        <f t="shared" si="38"/>
        <v>2132.4920000000002</v>
      </c>
      <c r="H1092" s="3">
        <f t="shared" si="35"/>
        <v>0.47999999999956344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7326.3</v>
      </c>
      <c r="D1140" s="2">
        <f>BILANCA!E135</f>
        <v>7326.3</v>
      </c>
      <c r="E1140" s="2">
        <v>0</v>
      </c>
      <c r="F1140" s="2">
        <v>0</v>
      </c>
      <c r="G1140" s="3">
        <f t="shared" si="38"/>
        <v>2857.2570000000005</v>
      </c>
      <c r="H1140" s="3">
        <f t="shared" si="41"/>
        <v>0.6000000000003638</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7326.3</v>
      </c>
      <c r="D1141" s="2">
        <f>BILANCA!E136</f>
        <v>7326.3</v>
      </c>
      <c r="E1141" s="2">
        <v>0</v>
      </c>
      <c r="F1141" s="2">
        <v>0</v>
      </c>
      <c r="G1141" s="3">
        <f t="shared" si="38"/>
        <v>2879.2359000000001</v>
      </c>
      <c r="H1141" s="3">
        <f t="shared" si="41"/>
        <v>0.6000000000003638</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7326.3</v>
      </c>
      <c r="D1145" s="2">
        <f>BILANCA!E140</f>
        <v>7326.3</v>
      </c>
      <c r="E1145" s="2">
        <v>0</v>
      </c>
      <c r="F1145" s="2">
        <v>0</v>
      </c>
      <c r="G1145" s="3">
        <f t="shared" si="38"/>
        <v>2967.1514999999999</v>
      </c>
      <c r="H1145" s="3">
        <f t="shared" si="41"/>
        <v>0.6000000000003638</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252075.27</v>
      </c>
      <c r="D1152" s="2">
        <f>BILANCA!E147</f>
        <v>1680347.0299999998</v>
      </c>
      <c r="E1152" s="2">
        <v>0</v>
      </c>
      <c r="F1152" s="2">
        <v>0</v>
      </c>
      <c r="G1152" s="3">
        <f t="shared" si="38"/>
        <v>513013.24485999992</v>
      </c>
      <c r="H1152" s="3">
        <f t="shared" si="41"/>
        <v>0.29999999978463165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1578641.0599999998</v>
      </c>
      <c r="E1155" s="2">
        <v>0</v>
      </c>
      <c r="F1155" s="2">
        <v>0</v>
      </c>
      <c r="G1155" s="3">
        <f t="shared" si="38"/>
        <v>457805.90739999991</v>
      </c>
      <c r="H1155" s="3">
        <f t="shared" si="41"/>
        <v>5.9999999823048711E-2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1539720.43</v>
      </c>
      <c r="E1157" s="2">
        <v>0</v>
      </c>
      <c r="F1157" s="2">
        <v>0</v>
      </c>
      <c r="G1157" s="3">
        <f t="shared" si="38"/>
        <v>452677.80641999998</v>
      </c>
      <c r="H1157" s="3">
        <f t="shared" si="41"/>
        <v>0.42999999993480742</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38920.629999999997</v>
      </c>
      <c r="E1163" s="2">
        <v>0</v>
      </c>
      <c r="F1163" s="2">
        <v>0</v>
      </c>
      <c r="G1163" s="3">
        <f t="shared" si="38"/>
        <v>11909.71278</v>
      </c>
      <c r="H1163" s="3">
        <f t="shared" si="41"/>
        <v>0.37000000000261934</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253170.24</v>
      </c>
      <c r="D1166" s="2">
        <f>BILANCA!E161</f>
        <v>102800.94</v>
      </c>
      <c r="E1166" s="2">
        <v>0</v>
      </c>
      <c r="F1166" s="2">
        <v>0</v>
      </c>
      <c r="G1166" s="3">
        <f t="shared" si="38"/>
        <v>71568.450719999993</v>
      </c>
      <c r="H1166" s="3">
        <f t="shared" si="41"/>
        <v>0.29999999998835847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1094.97</v>
      </c>
      <c r="D1169" s="2">
        <f>BILANCA!E164</f>
        <v>1094.97</v>
      </c>
      <c r="E1169" s="2">
        <v>0</v>
      </c>
      <c r="F1169" s="2">
        <v>0</v>
      </c>
      <c r="G1169" s="3">
        <f t="shared" si="38"/>
        <v>522.30069000000003</v>
      </c>
      <c r="H1169" s="3">
        <f t="shared" si="41"/>
        <v>5.999999999994543E-2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395223.11</v>
      </c>
      <c r="D1176" s="2">
        <f>BILANCA!E171</f>
        <v>2432.15</v>
      </c>
      <c r="E1176" s="2">
        <v>0</v>
      </c>
      <c r="F1176" s="2">
        <v>0</v>
      </c>
      <c r="G1176" s="3">
        <f t="shared" si="38"/>
        <v>66414.510060000015</v>
      </c>
      <c r="H1176" s="3">
        <f t="shared" si="41"/>
        <v>0.25999999998612111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3410.82</v>
      </c>
      <c r="D1177" s="2">
        <f>BILANCA!E172</f>
        <v>2432.15</v>
      </c>
      <c r="E1177" s="2">
        <v>0</v>
      </c>
      <c r="F1177" s="2">
        <v>0</v>
      </c>
      <c r="G1177" s="3">
        <f t="shared" si="38"/>
        <v>1381.9450400000001</v>
      </c>
      <c r="H1177" s="3">
        <f t="shared" si="41"/>
        <v>0.32999999999992724</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391812.29</v>
      </c>
      <c r="D1179" s="2">
        <f>BILANCA!E174</f>
        <v>0</v>
      </c>
      <c r="E1179" s="2">
        <v>0</v>
      </c>
      <c r="F1179" s="2">
        <v>0</v>
      </c>
      <c r="G1179" s="3">
        <f t="shared" si="38"/>
        <v>66216.277010000005</v>
      </c>
      <c r="H1179" s="3">
        <f t="shared" si="41"/>
        <v>0.28999999997904524</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4578681.45</v>
      </c>
      <c r="D1180" s="2">
        <f>BILANCA!E176</f>
        <v>5475703.4699999997</v>
      </c>
      <c r="E1180" s="2">
        <v>0</v>
      </c>
      <c r="F1180" s="2">
        <v>0</v>
      </c>
      <c r="G1180" s="3">
        <f t="shared" si="38"/>
        <v>2640115.0263</v>
      </c>
      <c r="H1180" s="3">
        <f t="shared" si="41"/>
        <v>0.91999999992549419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1020795.97</v>
      </c>
      <c r="D1181" s="2">
        <f>BILANCA!E177</f>
        <v>1317782.5799999998</v>
      </c>
      <c r="E1181" s="2">
        <v>0</v>
      </c>
      <c r="F1181" s="2">
        <v>0</v>
      </c>
      <c r="G1181" s="3">
        <f t="shared" si="38"/>
        <v>625237.75323000003</v>
      </c>
      <c r="H1181" s="3">
        <f t="shared" si="41"/>
        <v>0.45000000018626451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539683.02</v>
      </c>
      <c r="D1182" s="2">
        <f>BILANCA!E178</f>
        <v>478105.88</v>
      </c>
      <c r="E1182" s="2">
        <v>0</v>
      </c>
      <c r="F1182" s="2">
        <v>0</v>
      </c>
      <c r="G1182" s="3">
        <f t="shared" si="38"/>
        <v>257293.90216</v>
      </c>
      <c r="H1182" s="3">
        <f t="shared" si="41"/>
        <v>0.14000000001396984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382987.4</v>
      </c>
      <c r="D1183" s="2">
        <f>BILANCA!E179</f>
        <v>420974.13</v>
      </c>
      <c r="E1183" s="2">
        <v>0</v>
      </c>
      <c r="F1183" s="2">
        <v>0</v>
      </c>
      <c r="G1183" s="3">
        <f t="shared" si="38"/>
        <v>211913.86917999998</v>
      </c>
      <c r="H1183" s="3">
        <f t="shared" si="41"/>
        <v>0.53000000002793968</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62417.65</v>
      </c>
      <c r="D1184" s="2">
        <f>BILANCA!E180</f>
        <v>55055.8</v>
      </c>
      <c r="E1184" s="2">
        <v>0</v>
      </c>
      <c r="F1184" s="2">
        <v>0</v>
      </c>
      <c r="G1184" s="3">
        <f t="shared" si="38"/>
        <v>30020.089499999998</v>
      </c>
      <c r="H1184" s="3">
        <f t="shared" si="41"/>
        <v>0.54999999999563443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250.06</v>
      </c>
      <c r="D1185" s="2">
        <f>BILANCA!E181</f>
        <v>390.95</v>
      </c>
      <c r="E1185" s="2">
        <v>0</v>
      </c>
      <c r="F1185" s="2">
        <v>0</v>
      </c>
      <c r="G1185" s="3">
        <f t="shared" si="38"/>
        <v>180.59299999999999</v>
      </c>
      <c r="H1185" s="3">
        <f t="shared" si="41"/>
        <v>0.11000000000001364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250.06</v>
      </c>
      <c r="D1188" s="2">
        <f>BILANCA!E184</f>
        <v>390.95</v>
      </c>
      <c r="E1188" s="2">
        <v>0</v>
      </c>
      <c r="F1188" s="2">
        <v>0</v>
      </c>
      <c r="G1188" s="3">
        <f t="shared" si="38"/>
        <v>183.68887999999998</v>
      </c>
      <c r="H1188" s="3">
        <f t="shared" si="41"/>
        <v>0.11000000000001364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43.56</v>
      </c>
      <c r="D1198" s="2">
        <f>BILANCA!E194</f>
        <v>36.380000000000003</v>
      </c>
      <c r="E1198" s="2">
        <v>0</v>
      </c>
      <c r="F1198" s="2">
        <v>0</v>
      </c>
      <c r="G1198" s="3">
        <f t="shared" si="38"/>
        <v>21.868160000000003</v>
      </c>
      <c r="H1198" s="3">
        <f t="shared" si="41"/>
        <v>0.82000000000000028</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93984.35</v>
      </c>
      <c r="D1200" s="2">
        <f>BILANCA!E196</f>
        <v>1648.62</v>
      </c>
      <c r="E1200" s="2">
        <v>0</v>
      </c>
      <c r="F1200" s="2">
        <v>0</v>
      </c>
      <c r="G1200" s="3">
        <f t="shared" si="38"/>
        <v>18483.502100000002</v>
      </c>
      <c r="H1200" s="3">
        <f t="shared" si="41"/>
        <v>0.73000000000592991</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1070</v>
      </c>
      <c r="E1201" s="2">
        <v>0</v>
      </c>
      <c r="F1201" s="2">
        <v>0</v>
      </c>
      <c r="G1201" s="3">
        <f t="shared" si="38"/>
        <v>408.74</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1070</v>
      </c>
      <c r="E1203" s="2">
        <v>0</v>
      </c>
      <c r="F1203" s="2">
        <v>0</v>
      </c>
      <c r="G1203" s="3">
        <f t="shared" si="44"/>
        <v>413.02000000000004</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420957.29</v>
      </c>
      <c r="E1251" s="2">
        <v>0</v>
      </c>
      <c r="F1251" s="2">
        <v>0</v>
      </c>
      <c r="G1251" s="3">
        <f>B1251/1000*C1251+B1251/500*D1251</f>
        <v>202901.41377999997</v>
      </c>
      <c r="H1251" s="3">
        <f>ABS(C1251-ROUND(C1251,0))+ABS(D1251-ROUND(D1251,0))</f>
        <v>0.28999999997904524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481112.95</v>
      </c>
      <c r="D1252" s="2">
        <f>BILANCA!E248</f>
        <v>417649.41</v>
      </c>
      <c r="E1252" s="2">
        <v>0</v>
      </c>
      <c r="F1252" s="2">
        <v>0</v>
      </c>
      <c r="G1252" s="3">
        <f t="shared" si="38"/>
        <v>318571.64833999996</v>
      </c>
      <c r="H1252" s="3">
        <f t="shared" si="41"/>
        <v>0.4599999999627471</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481112.95</v>
      </c>
      <c r="D1254" s="2">
        <f>BILANCA!E250</f>
        <v>417649.41</v>
      </c>
      <c r="E1254" s="2">
        <v>0</v>
      </c>
      <c r="F1254" s="2">
        <v>0</v>
      </c>
      <c r="G1254" s="3">
        <f t="shared" si="38"/>
        <v>321204.47187999997</v>
      </c>
      <c r="H1254" s="3">
        <f t="shared" si="41"/>
        <v>0.4599999999627471</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3557885.48</v>
      </c>
      <c r="D1255" s="2">
        <f>BILANCA!E251</f>
        <v>4157920.89</v>
      </c>
      <c r="E1255" s="2">
        <v>0</v>
      </c>
      <c r="F1255" s="2">
        <v>0</v>
      </c>
      <c r="G1255" s="3">
        <f t="shared" si="38"/>
        <v>2909063.1787</v>
      </c>
      <c r="H1255" s="3">
        <f t="shared" si="41"/>
        <v>0.58999999985098839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2425241.87</v>
      </c>
      <c r="D1256" s="2">
        <f>BILANCA!E252</f>
        <v>2138449.9500000002</v>
      </c>
      <c r="E1256" s="2">
        <v>0</v>
      </c>
      <c r="F1256" s="2">
        <v>0</v>
      </c>
      <c r="G1256" s="3">
        <f t="shared" si="38"/>
        <v>1648726.8754199999</v>
      </c>
      <c r="H1256" s="3">
        <f t="shared" si="41"/>
        <v>0.17999999970197678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2425241.87</v>
      </c>
      <c r="D1257" s="2">
        <f>BILANCA!E253</f>
        <v>2138449.9500000002</v>
      </c>
      <c r="E1257" s="2">
        <v>0</v>
      </c>
      <c r="F1257" s="2">
        <v>0</v>
      </c>
      <c r="G1257" s="3">
        <f t="shared" si="38"/>
        <v>1655429.01719</v>
      </c>
      <c r="H1257" s="3">
        <f t="shared" si="41"/>
        <v>0.17999999970197678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881399.04</v>
      </c>
      <c r="D1259" s="2">
        <f>BILANCA!E255</f>
        <v>339767.79000000004</v>
      </c>
      <c r="E1259" s="2">
        <v>0</v>
      </c>
      <c r="F1259" s="2">
        <v>0</v>
      </c>
      <c r="G1259" s="3">
        <f t="shared" si="38"/>
        <v>388672.72038000007</v>
      </c>
      <c r="H1259" s="3">
        <f t="shared" si="41"/>
        <v>0.25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922222</v>
      </c>
      <c r="D1260" s="2">
        <f>BILANCA!E256</f>
        <v>416296.51</v>
      </c>
      <c r="E1260" s="2">
        <v>0</v>
      </c>
      <c r="F1260" s="2">
        <v>0</v>
      </c>
      <c r="G1260" s="3">
        <f t="shared" si="38"/>
        <v>438703.755</v>
      </c>
      <c r="H1260" s="3">
        <f t="shared" si="41"/>
        <v>0.48999999999068677</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922222</v>
      </c>
      <c r="D1261" s="2">
        <f>BILANCA!E257</f>
        <v>416296.51</v>
      </c>
      <c r="E1261" s="2">
        <v>0</v>
      </c>
      <c r="F1261" s="2">
        <v>0</v>
      </c>
      <c r="G1261" s="3">
        <f t="shared" si="38"/>
        <v>440458.57001999998</v>
      </c>
      <c r="H1261" s="3">
        <f t="shared" si="41"/>
        <v>0.48999999999068677</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40822.959999999999</v>
      </c>
      <c r="D1264" s="2">
        <f>BILANCA!E260</f>
        <v>76528.72</v>
      </c>
      <c r="E1264" s="2">
        <v>0</v>
      </c>
      <c r="F1264" s="2">
        <v>0</v>
      </c>
      <c r="G1264" s="3">
        <f t="shared" si="38"/>
        <v>49245.621599999999</v>
      </c>
      <c r="H1264" s="3">
        <f t="shared" si="41"/>
        <v>0.31999999999970896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40822.959999999999</v>
      </c>
      <c r="D1266" s="2">
        <f>BILANCA!E262</f>
        <v>76528.72</v>
      </c>
      <c r="E1266" s="2">
        <v>0</v>
      </c>
      <c r="F1266" s="2">
        <v>0</v>
      </c>
      <c r="G1266" s="3">
        <f t="shared" si="38"/>
        <v>49633.382400000002</v>
      </c>
      <c r="H1266" s="3">
        <f t="shared" si="41"/>
        <v>0.31999999999970896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251244.57</v>
      </c>
      <c r="D1278" s="2">
        <f>BILANCA!E274</f>
        <v>1679703.15</v>
      </c>
      <c r="E1278" s="2">
        <v>0</v>
      </c>
      <c r="F1278" s="2">
        <v>0</v>
      </c>
      <c r="G1278" s="3">
        <f t="shared" si="38"/>
        <v>967654.43316000002</v>
      </c>
      <c r="H1278" s="3">
        <f t="shared" si="41"/>
        <v>0.57999999989988282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1578641.0599999998</v>
      </c>
      <c r="E1281" s="2">
        <v>0</v>
      </c>
      <c r="F1281" s="2">
        <v>0</v>
      </c>
      <c r="G1281" s="3">
        <f t="shared" si="48"/>
        <v>855623.45451999991</v>
      </c>
      <c r="H1281" s="3">
        <f t="shared" si="49"/>
        <v>5.9999999823048711E-2</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1539720.43</v>
      </c>
      <c r="E1283" s="2">
        <v>0</v>
      </c>
      <c r="F1283" s="2">
        <v>0</v>
      </c>
      <c r="G1283" s="3">
        <f t="shared" si="48"/>
        <v>840687.35478000005</v>
      </c>
      <c r="H1283" s="3">
        <f t="shared" si="49"/>
        <v>0.42999999993480742</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38920.629999999997</v>
      </c>
      <c r="E1289" s="2">
        <v>0</v>
      </c>
      <c r="F1289" s="2">
        <v>0</v>
      </c>
      <c r="G1289" s="3">
        <f t="shared" si="48"/>
        <v>21717.71154</v>
      </c>
      <c r="H1289" s="3">
        <f t="shared" si="49"/>
        <v>0.37000000000261934</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251244.57</v>
      </c>
      <c r="D1292" s="2">
        <f>BILANCA!E288</f>
        <v>101062.09</v>
      </c>
      <c r="E1292" s="2">
        <v>0</v>
      </c>
      <c r="F1292" s="2">
        <v>0</v>
      </c>
      <c r="G1292" s="3">
        <f t="shared" si="48"/>
        <v>127849.98749999999</v>
      </c>
      <c r="H1292" s="3">
        <f t="shared" si="49"/>
        <v>0.51999999998952262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415522</v>
      </c>
      <c r="E1301" s="2">
        <v>0</v>
      </c>
      <c r="F1301" s="2">
        <v>0</v>
      </c>
      <c r="G1301" s="3">
        <f t="shared" si="38"/>
        <v>241833.80399999997</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415522</v>
      </c>
      <c r="E1302" s="2">
        <v>0</v>
      </c>
      <c r="F1302" s="2">
        <v>0</v>
      </c>
      <c r="G1302" s="3">
        <f t="shared" si="38"/>
        <v>242664.848</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16982.98</v>
      </c>
      <c r="D1305" s="2">
        <f>BILANCA!E302</f>
        <v>0</v>
      </c>
      <c r="E1305" s="2">
        <v>0</v>
      </c>
      <c r="F1305" s="2">
        <v>0</v>
      </c>
      <c r="G1305" s="3">
        <f t="shared" si="38"/>
        <v>5009.9790999999996</v>
      </c>
      <c r="H1305" s="3">
        <f t="shared" si="41"/>
        <v>2.0000000000436557E-2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236187.26</v>
      </c>
      <c r="D1306" s="2">
        <f>BILANCA!E303</f>
        <v>1681442</v>
      </c>
      <c r="E1306" s="2">
        <v>0</v>
      </c>
      <c r="F1306" s="2">
        <v>0</v>
      </c>
      <c r="G1306" s="3">
        <f t="shared" si="38"/>
        <v>1065325.09296</v>
      </c>
      <c r="H1306" s="3">
        <f t="shared" si="41"/>
        <v>0.26000000000931323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2113.62</v>
      </c>
      <c r="D1311" s="2">
        <f>BILANCA!E308</f>
        <v>2827.47</v>
      </c>
      <c r="E1311" s="2">
        <v>0</v>
      </c>
      <c r="F1311" s="2">
        <v>0</v>
      </c>
      <c r="G1311" s="3">
        <f t="shared" si="52"/>
        <v>2338.3365599999997</v>
      </c>
      <c r="H1311" s="3">
        <f t="shared" si="41"/>
        <v>0.84999999999990905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8865.7000000000007</v>
      </c>
      <c r="D1312" s="2">
        <f>BILANCA!E309</f>
        <v>4683.37</v>
      </c>
      <c r="E1312" s="2">
        <v>0</v>
      </c>
      <c r="F1312" s="2">
        <v>0</v>
      </c>
      <c r="G1312" s="3">
        <f t="shared" si="52"/>
        <v>5506.1968799999995</v>
      </c>
      <c r="H1312" s="3">
        <f t="shared" si="41"/>
        <v>0.66999999999916326</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5</v>
      </c>
      <c r="D1314" s="2">
        <f>BILANCA!E311</f>
        <v>0</v>
      </c>
      <c r="E1314" s="2">
        <v>0</v>
      </c>
      <c r="F1314" s="2">
        <v>0</v>
      </c>
      <c r="G1314" s="3">
        <f t="shared" si="52"/>
        <v>1.52</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539683.02</v>
      </c>
      <c r="D1340" s="2">
        <f>BILANCA!E337</f>
        <v>478105.88</v>
      </c>
      <c r="E1340" s="2">
        <v>0</v>
      </c>
      <c r="F1340" s="2">
        <v>0</v>
      </c>
      <c r="G1340" s="3">
        <f t="shared" si="52"/>
        <v>493645.27740000002</v>
      </c>
      <c r="H1340" s="3">
        <f t="shared" si="41"/>
        <v>0.14000000001396984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1070</v>
      </c>
      <c r="E1341" s="2">
        <v>0</v>
      </c>
      <c r="F1341" s="2">
        <v>0</v>
      </c>
      <c r="G1341" s="3">
        <f t="shared" si="52"/>
        <v>708.34</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565.04</v>
      </c>
      <c r="D1347" s="2">
        <f>BILANCA!E344</f>
        <v>0</v>
      </c>
      <c r="E1347" s="2">
        <v>0</v>
      </c>
      <c r="F1347" s="2">
        <v>0</v>
      </c>
      <c r="G1347" s="3">
        <f t="shared" si="52"/>
        <v>190.41847999999999</v>
      </c>
      <c r="H1347" s="3">
        <f t="shared" si="41"/>
        <v>3.999999999996362E-2</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4732.5</v>
      </c>
      <c r="E1370" s="2">
        <v>0</v>
      </c>
      <c r="F1370" s="2">
        <v>0</v>
      </c>
      <c r="G1370" s="3">
        <f t="shared" si="57"/>
        <v>3407.4</v>
      </c>
      <c r="H1370" s="3">
        <f t="shared" si="58"/>
        <v>0.5</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85124.7</v>
      </c>
      <c r="E1371" s="2">
        <v>0</v>
      </c>
      <c r="F1371" s="2">
        <v>0</v>
      </c>
      <c r="G1371" s="3">
        <f t="shared" si="57"/>
        <v>61460.033399999993</v>
      </c>
      <c r="H1371" s="3">
        <f t="shared" si="58"/>
        <v>0.30000000000291038</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329550.24</v>
      </c>
      <c r="E1373" s="2">
        <v>0</v>
      </c>
      <c r="F1373" s="2">
        <v>0</v>
      </c>
      <c r="G1373" s="3">
        <f t="shared" si="59"/>
        <v>239253.47423999998</v>
      </c>
      <c r="H1373" s="3">
        <f t="shared" si="60"/>
        <v>0.23999999999068677</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1549.85</v>
      </c>
      <c r="E1383" s="2">
        <v>0</v>
      </c>
      <c r="F1383" s="2">
        <v>0</v>
      </c>
      <c r="G1383" s="3">
        <f t="shared" si="59"/>
        <v>1156.1880999999998</v>
      </c>
      <c r="H1383" s="3">
        <f t="shared" si="60"/>
        <v>0.15000000000009095</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307278.13</v>
      </c>
      <c r="E1384" s="2">
        <v>0</v>
      </c>
      <c r="F1384" s="2">
        <v>0</v>
      </c>
      <c r="G1384" s="3">
        <f t="shared" si="59"/>
        <v>229844.04123999999</v>
      </c>
      <c r="H1384" s="3">
        <f t="shared" si="60"/>
        <v>0.13000000000465661</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415522</v>
      </c>
      <c r="E1397" s="2">
        <v>0</v>
      </c>
      <c r="F1397" s="2">
        <v>0</v>
      </c>
      <c r="G1397" s="3">
        <f t="shared" si="61"/>
        <v>321614.02799999999</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6356756.8600000003</v>
      </c>
      <c r="D1510" s="2">
        <f>'RAS-funkcijski'!E114</f>
        <v>7737891.4400000004</v>
      </c>
      <c r="E1510" s="2">
        <v>0</v>
      </c>
      <c r="F1510" s="2">
        <v>0</v>
      </c>
      <c r="G1510" s="3">
        <f t="shared" si="52"/>
        <v>2401579.3714000001</v>
      </c>
      <c r="H1510" s="3">
        <f t="shared" si="63"/>
        <v>0.58000000007450581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6356756.8600000003</v>
      </c>
      <c r="D1518" s="2">
        <f>'RAS-funkcijski'!E122</f>
        <v>7737891.4400000004</v>
      </c>
      <c r="E1518" s="2">
        <v>0</v>
      </c>
      <c r="F1518" s="2">
        <v>0</v>
      </c>
      <c r="G1518" s="3">
        <f t="shared" si="52"/>
        <v>2576239.6893199999</v>
      </c>
      <c r="H1518" s="3">
        <f t="shared" si="63"/>
        <v>0.58000000007450581</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6356756.8600000003</v>
      </c>
      <c r="D1520" s="2">
        <f>'RAS-funkcijski'!E124</f>
        <v>7737891.4400000004</v>
      </c>
      <c r="E1520" s="2">
        <v>0</v>
      </c>
      <c r="F1520" s="2">
        <v>0</v>
      </c>
      <c r="G1520" s="3">
        <f t="shared" si="52"/>
        <v>2619904.7687999997</v>
      </c>
      <c r="H1520" s="3">
        <f t="shared" si="63"/>
        <v>0.58000000007450581</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6356756.8600000003</v>
      </c>
      <c r="D1537" s="14">
        <f>'RAS-funkcijski'!E141</f>
        <v>7737891.4400000004</v>
      </c>
      <c r="E1537" s="14">
        <v>0</v>
      </c>
      <c r="F1537" s="14">
        <v>0</v>
      </c>
      <c r="G1537" s="15">
        <f t="shared" si="52"/>
        <v>2991057.9443800002</v>
      </c>
      <c r="H1537" s="15">
        <f t="shared" si="63"/>
        <v>0.58000000007450581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62429.93</v>
      </c>
      <c r="E1538" s="7">
        <v>0</v>
      </c>
      <c r="F1538" s="7">
        <v>0</v>
      </c>
      <c r="G1538" s="8">
        <f t="shared" si="52"/>
        <v>124.85986</v>
      </c>
      <c r="H1538" s="8">
        <f t="shared" si="63"/>
        <v>6.9999999999708962E-2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62429.93</v>
      </c>
      <c r="E1555" s="2">
        <v>0</v>
      </c>
      <c r="F1555" s="2">
        <v>0</v>
      </c>
      <c r="G1555" s="3">
        <f t="shared" si="52"/>
        <v>2247.47748</v>
      </c>
      <c r="H1555" s="3">
        <f t="shared" si="63"/>
        <v>6.9999999999708962E-2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2452.65</v>
      </c>
      <c r="E1556" s="2">
        <v>0</v>
      </c>
      <c r="F1556" s="2">
        <v>0</v>
      </c>
      <c r="G1556" s="3">
        <f t="shared" si="52"/>
        <v>93.200699999999998</v>
      </c>
      <c r="H1556" s="3">
        <f t="shared" si="63"/>
        <v>0.34999999999990905</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2452.65</v>
      </c>
      <c r="E1558" s="2">
        <v>0</v>
      </c>
      <c r="F1558" s="2">
        <v>0</v>
      </c>
      <c r="G1558" s="3">
        <f t="shared" si="52"/>
        <v>103.01130000000001</v>
      </c>
      <c r="H1558" s="3">
        <f t="shared" si="63"/>
        <v>0.34999999999990905</v>
      </c>
      <c r="I1558" s="11">
        <f t="shared" si="66"/>
        <v>36.05395499999063</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59977.279999999999</v>
      </c>
      <c r="E1563" s="2">
        <v>0</v>
      </c>
      <c r="F1563" s="2">
        <v>0</v>
      </c>
      <c r="G1563" s="3">
        <f t="shared" si="52"/>
        <v>3118.8185599999997</v>
      </c>
      <c r="H1563" s="3">
        <f t="shared" si="63"/>
        <v>0.27999999999883585</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59977.279999999999</v>
      </c>
      <c r="E1569" s="2">
        <v>0</v>
      </c>
      <c r="F1569" s="2">
        <v>0</v>
      </c>
      <c r="G1569" s="3">
        <f t="shared" si="52"/>
        <v>3838.54592</v>
      </c>
      <c r="H1569" s="3">
        <f t="shared" si="63"/>
        <v>0.27999999999883585</v>
      </c>
      <c r="I1569" s="11">
        <f t="shared" si="67"/>
        <v>1074.7928575955314</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539683.02</v>
      </c>
      <c r="D1582" s="7"/>
      <c r="E1582" s="7">
        <v>0</v>
      </c>
      <c r="F1582" s="7">
        <v>0</v>
      </c>
      <c r="G1582" s="8">
        <f t="shared" ref="G1582:G1686" si="70">B1582/1000*C1582</f>
        <v>539.68302000000006</v>
      </c>
      <c r="H1582" s="8">
        <f t="shared" ref="H1582:H1686" si="71">ABS(C1582-ROUND(C1582,0))</f>
        <v>2.0000000018626451E-2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8181532.29</v>
      </c>
      <c r="D1583" s="2">
        <v>0</v>
      </c>
      <c r="E1583" s="2">
        <v>0</v>
      </c>
      <c r="F1583" s="2">
        <v>0</v>
      </c>
      <c r="G1583" s="3">
        <f t="shared" si="70"/>
        <v>16363.06458</v>
      </c>
      <c r="H1583" s="3">
        <f t="shared" si="71"/>
        <v>0.2900000000372529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7322077.9299999997</v>
      </c>
      <c r="D1585" s="2">
        <v>0</v>
      </c>
      <c r="E1585" s="2">
        <v>0</v>
      </c>
      <c r="F1585" s="2">
        <v>0</v>
      </c>
      <c r="G1585" s="3">
        <f t="shared" si="70"/>
        <v>29288.311719999998</v>
      </c>
      <c r="H1585" s="3">
        <f t="shared" si="71"/>
        <v>7.0000000298023224E-2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6189192.7999999998</v>
      </c>
      <c r="D1586" s="2">
        <v>0</v>
      </c>
      <c r="E1586" s="2">
        <v>0</v>
      </c>
      <c r="F1586" s="2">
        <v>0</v>
      </c>
      <c r="G1586" s="3">
        <f t="shared" si="70"/>
        <v>30945.964</v>
      </c>
      <c r="H1586" s="3">
        <f t="shared" si="71"/>
        <v>0.20000000018626451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1044173.13</v>
      </c>
      <c r="D1587" s="2">
        <v>0</v>
      </c>
      <c r="E1587" s="2">
        <v>0</v>
      </c>
      <c r="F1587" s="2">
        <v>0</v>
      </c>
      <c r="G1587" s="3">
        <f t="shared" si="70"/>
        <v>6265.0387799999999</v>
      </c>
      <c r="H1587" s="3">
        <f t="shared" si="71"/>
        <v>0.13000000000465661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3563.23</v>
      </c>
      <c r="D1588" s="2">
        <v>0</v>
      </c>
      <c r="E1588" s="2">
        <v>0</v>
      </c>
      <c r="F1588" s="2">
        <v>0</v>
      </c>
      <c r="G1588" s="3">
        <f t="shared" si="70"/>
        <v>24.942610000000002</v>
      </c>
      <c r="H1588" s="3">
        <f t="shared" si="71"/>
        <v>0.23000000000001819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1624.6</v>
      </c>
      <c r="D1591" s="2">
        <v>0</v>
      </c>
      <c r="E1591" s="2">
        <v>0</v>
      </c>
      <c r="F1591" s="2">
        <v>0</v>
      </c>
      <c r="G1591" s="3">
        <f t="shared" si="70"/>
        <v>16.245999999999999</v>
      </c>
      <c r="H1591" s="3">
        <f t="shared" si="71"/>
        <v>0.40000000000009095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83524.17</v>
      </c>
      <c r="D1593" s="2">
        <v>0</v>
      </c>
      <c r="E1593" s="2">
        <v>0</v>
      </c>
      <c r="F1593" s="2">
        <v>0</v>
      </c>
      <c r="G1593" s="3">
        <f t="shared" si="70"/>
        <v>1002.29004</v>
      </c>
      <c r="H1593" s="3">
        <f t="shared" si="71"/>
        <v>0.16999999999825377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73871.19</v>
      </c>
      <c r="D1594" s="2">
        <v>0</v>
      </c>
      <c r="E1594" s="2">
        <v>0</v>
      </c>
      <c r="F1594" s="2">
        <v>0</v>
      </c>
      <c r="G1594" s="3">
        <f t="shared" si="70"/>
        <v>960.32547</v>
      </c>
      <c r="H1594" s="3">
        <f t="shared" si="71"/>
        <v>0.19000000000232831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785583.17</v>
      </c>
      <c r="D1601" s="2">
        <v>0</v>
      </c>
      <c r="E1601" s="2">
        <v>0</v>
      </c>
      <c r="F1601" s="2">
        <v>0</v>
      </c>
      <c r="G1601" s="3">
        <f>B1601/1000*C1601</f>
        <v>15711.663400000001</v>
      </c>
      <c r="H1601" s="3">
        <f>ABS(C1601-ROUND(C1601,0))</f>
        <v>0.17000000004190952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7821082.1400000015</v>
      </c>
      <c r="D1602" s="2">
        <v>0</v>
      </c>
      <c r="E1602" s="2">
        <v>0</v>
      </c>
      <c r="F1602" s="2">
        <v>0</v>
      </c>
      <c r="G1602" s="3">
        <f t="shared" si="70"/>
        <v>164242.72494000004</v>
      </c>
      <c r="H1602" s="3">
        <f t="shared" si="71"/>
        <v>0.14000000152736902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7383655.0700000012</v>
      </c>
      <c r="D1604" s="2">
        <v>0</v>
      </c>
      <c r="E1604" s="2">
        <v>0</v>
      </c>
      <c r="F1604" s="2">
        <v>0</v>
      </c>
      <c r="G1604" s="3">
        <f t="shared" si="70"/>
        <v>169824.06661000004</v>
      </c>
      <c r="H1604" s="3">
        <f t="shared" si="71"/>
        <v>7.0000001229345798E-2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6151206.0700000003</v>
      </c>
      <c r="D1605" s="2">
        <v>0</v>
      </c>
      <c r="E1605" s="2">
        <v>0</v>
      </c>
      <c r="F1605" s="2">
        <v>0</v>
      </c>
      <c r="G1605" s="3">
        <f t="shared" si="70"/>
        <v>147628.94568</v>
      </c>
      <c r="H1605" s="3">
        <f t="shared" si="71"/>
        <v>7.0000000298023224E-2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1051534.98</v>
      </c>
      <c r="D1606" s="2">
        <v>0</v>
      </c>
      <c r="E1606" s="2">
        <v>0</v>
      </c>
      <c r="F1606" s="2">
        <v>0</v>
      </c>
      <c r="G1606" s="3">
        <f t="shared" si="70"/>
        <v>26288.374500000002</v>
      </c>
      <c r="H1606" s="3">
        <f t="shared" si="71"/>
        <v>2.0000000018626451E-2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3422.34</v>
      </c>
      <c r="D1607" s="2">
        <v>0</v>
      </c>
      <c r="E1607" s="2">
        <v>0</v>
      </c>
      <c r="F1607" s="2">
        <v>0</v>
      </c>
      <c r="G1607" s="3">
        <f t="shared" si="70"/>
        <v>88.980840000000001</v>
      </c>
      <c r="H1607" s="3">
        <f t="shared" si="71"/>
        <v>0.34000000000014552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1631.78</v>
      </c>
      <c r="D1610" s="2">
        <v>0</v>
      </c>
      <c r="E1610" s="2">
        <v>0</v>
      </c>
      <c r="F1610" s="2">
        <v>0</v>
      </c>
      <c r="G1610" s="3">
        <f t="shared" si="70"/>
        <v>47.321620000000003</v>
      </c>
      <c r="H1610" s="3">
        <f t="shared" si="71"/>
        <v>0.22000000000002728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175859.9</v>
      </c>
      <c r="D1612" s="2">
        <v>0</v>
      </c>
      <c r="E1612" s="2">
        <v>0</v>
      </c>
      <c r="F1612" s="2">
        <v>0</v>
      </c>
      <c r="G1612" s="3">
        <f t="shared" si="70"/>
        <v>5451.6569</v>
      </c>
      <c r="H1612" s="3">
        <f t="shared" si="71"/>
        <v>0.10000000000582077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72801.19</v>
      </c>
      <c r="D1613" s="2">
        <v>0</v>
      </c>
      <c r="E1613" s="2">
        <v>0</v>
      </c>
      <c r="F1613" s="2">
        <v>0</v>
      </c>
      <c r="G1613" s="3">
        <f t="shared" si="70"/>
        <v>2329.6380800000002</v>
      </c>
      <c r="H1613" s="3">
        <f t="shared" si="71"/>
        <v>0.19000000000232831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364625.88</v>
      </c>
      <c r="D1620" s="2">
        <v>0</v>
      </c>
      <c r="E1620" s="2">
        <v>0</v>
      </c>
      <c r="F1620" s="2">
        <v>0</v>
      </c>
      <c r="G1620" s="3">
        <f>B1620/1000*C1620</f>
        <v>14220.409320000001</v>
      </c>
      <c r="H1620" s="3">
        <f>ABS(C1620-ROUND(C1620,0))</f>
        <v>0.11999999999534339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900133.16999999899</v>
      </c>
      <c r="D1621" s="2">
        <v>0</v>
      </c>
      <c r="E1621" s="2">
        <v>0</v>
      </c>
      <c r="F1621" s="2">
        <v>0</v>
      </c>
      <c r="G1621" s="3">
        <f t="shared" si="70"/>
        <v>36005.326799999959</v>
      </c>
      <c r="H1621" s="3">
        <f t="shared" si="71"/>
        <v>0.16999999899417162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900133.16999999993</v>
      </c>
      <c r="D1681" s="2">
        <v>0</v>
      </c>
      <c r="E1681" s="2">
        <v>0</v>
      </c>
      <c r="F1681" s="2">
        <v>0</v>
      </c>
      <c r="G1681" s="3">
        <f t="shared" si="70"/>
        <v>90013.316999999995</v>
      </c>
      <c r="H1681" s="3">
        <f t="shared" si="71"/>
        <v>0.16999999992549419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73512.33</v>
      </c>
      <c r="D1682" s="2">
        <v>0</v>
      </c>
      <c r="E1682" s="2">
        <v>0</v>
      </c>
      <c r="F1682" s="2">
        <v>0</v>
      </c>
      <c r="G1682" s="3">
        <f t="shared" si="70"/>
        <v>7424.7453300000006</v>
      </c>
      <c r="H1682" s="3">
        <f t="shared" si="71"/>
        <v>0.33000000000174623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478105.88</v>
      </c>
      <c r="D1683" s="2">
        <v>0</v>
      </c>
      <c r="E1683" s="2">
        <v>0</v>
      </c>
      <c r="F1683" s="2">
        <v>0</v>
      </c>
      <c r="G1683" s="3">
        <f t="shared" si="70"/>
        <v>48766.799759999994</v>
      </c>
      <c r="H1683" s="3">
        <f t="shared" si="71"/>
        <v>0.11999999999534339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1070</v>
      </c>
      <c r="D1684" s="2">
        <v>0</v>
      </c>
      <c r="E1684" s="2">
        <v>0</v>
      </c>
      <c r="F1684" s="2">
        <v>0</v>
      </c>
      <c r="G1684" s="3">
        <f t="shared" si="70"/>
        <v>110.21</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347444.96</v>
      </c>
      <c r="D1686" s="14">
        <v>0</v>
      </c>
      <c r="E1686" s="14">
        <v>0</v>
      </c>
      <c r="F1686" s="14">
        <v>0</v>
      </c>
      <c r="G1686" s="15">
        <f t="shared" si="70"/>
        <v>36481.720800000003</v>
      </c>
      <c r="H1686" s="15">
        <f t="shared" si="71"/>
        <v>3.9999999979045242E-2</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8" t="s">
        <v>2020</v>
      </c>
      <c r="B1" s="398"/>
      <c r="C1" s="398"/>
    </row>
    <row r="2" spans="1:16" ht="33" customHeight="1" x14ac:dyDescent="0.2">
      <c r="A2" s="399" t="s">
        <v>2021</v>
      </c>
      <c r="B2" s="400"/>
      <c r="C2" s="397"/>
      <c r="D2" s="5"/>
      <c r="E2" s="5"/>
      <c r="F2" s="5"/>
      <c r="G2" s="5"/>
      <c r="H2" s="5"/>
      <c r="I2" s="5"/>
      <c r="J2" s="5"/>
      <c r="K2" s="5"/>
      <c r="L2" s="5"/>
      <c r="M2" s="5"/>
      <c r="N2" s="5"/>
      <c r="O2" s="5"/>
      <c r="P2" s="5"/>
    </row>
    <row r="3" spans="1:16" ht="18.75" customHeight="1" x14ac:dyDescent="0.2">
      <c r="A3" s="222" t="s">
        <v>2022</v>
      </c>
      <c r="B3" s="401" t="s">
        <v>2023</v>
      </c>
      <c r="C3" s="397"/>
      <c r="D3" s="5"/>
      <c r="E3" s="5"/>
      <c r="F3" s="5"/>
      <c r="G3" s="5"/>
      <c r="H3" s="5"/>
      <c r="I3" s="5"/>
      <c r="J3" s="5"/>
      <c r="K3" s="5"/>
      <c r="L3" s="5"/>
      <c r="M3" s="5"/>
      <c r="N3" s="5"/>
      <c r="O3" s="5"/>
      <c r="P3" s="5"/>
    </row>
    <row r="4" spans="1:16" ht="37.5" hidden="1" customHeight="1" x14ac:dyDescent="0.2">
      <c r="A4" s="223" t="s">
        <v>2024</v>
      </c>
      <c r="B4" s="396" t="s">
        <v>2025</v>
      </c>
      <c r="C4" s="397"/>
      <c r="D4" s="5"/>
      <c r="E4" s="5"/>
      <c r="F4" s="5"/>
      <c r="G4" s="5"/>
      <c r="H4" s="5"/>
      <c r="I4" s="5"/>
      <c r="J4" s="5"/>
      <c r="K4" s="5"/>
      <c r="L4" s="5"/>
      <c r="M4" s="5"/>
      <c r="N4" s="5"/>
      <c r="O4" s="5"/>
      <c r="P4" s="5"/>
    </row>
    <row r="5" spans="1:16" ht="48" hidden="1" customHeight="1" x14ac:dyDescent="0.2">
      <c r="A5" s="223" t="s">
        <v>2024</v>
      </c>
      <c r="B5" s="396" t="s">
        <v>2026</v>
      </c>
      <c r="C5" s="397"/>
      <c r="D5" s="5"/>
      <c r="E5" s="5"/>
      <c r="F5" s="5"/>
      <c r="G5" s="5"/>
      <c r="H5" s="5"/>
      <c r="I5" s="5"/>
      <c r="J5" s="5"/>
      <c r="K5" s="5"/>
      <c r="L5" s="5"/>
      <c r="M5" s="5"/>
      <c r="N5" s="5"/>
      <c r="O5" s="5"/>
      <c r="P5" s="5"/>
    </row>
    <row r="6" spans="1:16" ht="59.25" hidden="1" customHeight="1" x14ac:dyDescent="0.2">
      <c r="A6" s="223" t="s">
        <v>2024</v>
      </c>
      <c r="B6" s="396" t="s">
        <v>2027</v>
      </c>
      <c r="C6" s="397"/>
      <c r="D6" s="5"/>
      <c r="E6" s="5"/>
      <c r="F6" s="5"/>
      <c r="G6" s="5"/>
      <c r="H6" s="5"/>
      <c r="I6" s="5"/>
      <c r="J6" s="5"/>
      <c r="K6" s="5"/>
      <c r="L6" s="5"/>
      <c r="M6" s="5"/>
      <c r="N6" s="5"/>
      <c r="O6" s="5"/>
      <c r="P6" s="5"/>
    </row>
    <row r="7" spans="1:16" ht="48" hidden="1" customHeight="1" x14ac:dyDescent="0.2">
      <c r="A7" s="223" t="s">
        <v>2028</v>
      </c>
      <c r="B7" s="396" t="s">
        <v>2029</v>
      </c>
      <c r="C7" s="397"/>
      <c r="D7" s="5"/>
      <c r="E7" s="5"/>
      <c r="F7" s="5"/>
      <c r="G7" s="5"/>
      <c r="H7" s="5"/>
      <c r="I7" s="5"/>
      <c r="J7" s="5"/>
      <c r="K7" s="5"/>
      <c r="L7" s="5"/>
      <c r="M7" s="5"/>
      <c r="N7" s="5"/>
      <c r="O7" s="5"/>
      <c r="P7" s="5"/>
    </row>
    <row r="8" spans="1:16" ht="41.25" hidden="1" customHeight="1" x14ac:dyDescent="0.2">
      <c r="A8" s="223" t="s">
        <v>2030</v>
      </c>
      <c r="B8" s="396" t="s">
        <v>2031</v>
      </c>
      <c r="C8" s="397"/>
      <c r="D8" s="5"/>
      <c r="E8" s="5"/>
      <c r="F8" s="5"/>
      <c r="G8" s="5"/>
      <c r="H8" s="5"/>
      <c r="I8" s="5"/>
      <c r="J8" s="5"/>
      <c r="K8" s="5"/>
      <c r="L8" s="5"/>
      <c r="M8" s="5"/>
      <c r="N8" s="5"/>
      <c r="O8" s="5"/>
      <c r="P8" s="5"/>
    </row>
    <row r="9" spans="1:16" ht="59.25" hidden="1" customHeight="1" x14ac:dyDescent="0.2">
      <c r="A9" s="223" t="s">
        <v>2032</v>
      </c>
      <c r="B9" s="396" t="s">
        <v>2033</v>
      </c>
      <c r="C9" s="397"/>
      <c r="D9" s="5"/>
      <c r="E9" s="5"/>
      <c r="F9" s="5"/>
      <c r="G9" s="5"/>
      <c r="H9" s="5"/>
      <c r="I9" s="5"/>
      <c r="J9" s="5"/>
      <c r="K9" s="5"/>
      <c r="L9" s="5"/>
      <c r="M9" s="5"/>
      <c r="N9" s="5"/>
      <c r="O9" s="5"/>
      <c r="P9" s="5"/>
    </row>
    <row r="10" spans="1:16" ht="61.5" hidden="1" customHeight="1" x14ac:dyDescent="0.2">
      <c r="A10" s="223" t="s">
        <v>2032</v>
      </c>
      <c r="B10" s="396" t="s">
        <v>2034</v>
      </c>
      <c r="C10" s="397"/>
      <c r="D10" s="5"/>
      <c r="E10" s="5"/>
      <c r="F10" s="5"/>
      <c r="G10" s="5"/>
      <c r="H10" s="5"/>
      <c r="I10" s="5"/>
      <c r="J10" s="5"/>
      <c r="K10" s="5"/>
      <c r="L10" s="5"/>
      <c r="M10" s="5"/>
      <c r="N10" s="5"/>
      <c r="O10" s="5"/>
      <c r="P10" s="5"/>
    </row>
    <row r="11" spans="1:16" ht="43.5" hidden="1" customHeight="1" x14ac:dyDescent="0.2">
      <c r="A11" s="223" t="s">
        <v>2032</v>
      </c>
      <c r="B11" s="396" t="s">
        <v>2035</v>
      </c>
      <c r="C11" s="397"/>
      <c r="D11" s="5"/>
      <c r="E11" s="5"/>
      <c r="F11" s="5"/>
      <c r="G11" s="5"/>
      <c r="H11" s="5"/>
      <c r="I11" s="5"/>
      <c r="J11" s="5"/>
      <c r="K11" s="5"/>
      <c r="L11" s="5"/>
      <c r="M11" s="5"/>
      <c r="N11" s="5"/>
      <c r="O11" s="5"/>
      <c r="P11" s="5"/>
    </row>
    <row r="12" spans="1:16" ht="27.75" hidden="1" customHeight="1" x14ac:dyDescent="0.2">
      <c r="A12" s="223" t="s">
        <v>2036</v>
      </c>
      <c r="B12" s="396" t="s">
        <v>2037</v>
      </c>
      <c r="C12" s="397"/>
      <c r="D12" s="5"/>
      <c r="E12" s="5"/>
      <c r="F12" s="5"/>
      <c r="G12" s="5"/>
      <c r="H12" s="5"/>
      <c r="I12" s="5"/>
      <c r="J12" s="5"/>
      <c r="K12" s="5"/>
      <c r="L12" s="5"/>
      <c r="M12" s="5"/>
      <c r="N12" s="5"/>
      <c r="O12" s="5"/>
      <c r="P12" s="5"/>
    </row>
    <row r="13" spans="1:16" ht="27.75" hidden="1" customHeight="1" x14ac:dyDescent="0.2">
      <c r="A13" s="223" t="s">
        <v>2038</v>
      </c>
      <c r="B13" s="396" t="s">
        <v>2039</v>
      </c>
      <c r="C13" s="397"/>
      <c r="D13" s="5"/>
      <c r="E13" s="5"/>
      <c r="F13" s="5"/>
      <c r="G13" s="5"/>
      <c r="H13" s="5"/>
      <c r="I13" s="5"/>
      <c r="J13" s="5"/>
      <c r="K13" s="5"/>
      <c r="L13" s="5"/>
      <c r="M13" s="5"/>
      <c r="N13" s="5"/>
      <c r="O13" s="5"/>
      <c r="P13" s="5"/>
    </row>
    <row r="14" spans="1:16" ht="45.75" hidden="1" customHeight="1" x14ac:dyDescent="0.2">
      <c r="A14" s="223" t="s">
        <v>2040</v>
      </c>
      <c r="B14" s="396" t="s">
        <v>2041</v>
      </c>
      <c r="C14" s="397"/>
      <c r="D14" s="5"/>
      <c r="E14" s="5"/>
      <c r="F14" s="5"/>
      <c r="G14" s="5"/>
      <c r="H14" s="5"/>
      <c r="I14" s="5"/>
      <c r="J14" s="5"/>
      <c r="K14" s="5"/>
      <c r="L14" s="5"/>
      <c r="M14" s="5"/>
      <c r="N14" s="5"/>
      <c r="O14" s="5"/>
      <c r="P14" s="5"/>
    </row>
    <row r="15" spans="1:16" ht="45.75" hidden="1" customHeight="1" x14ac:dyDescent="0.2">
      <c r="A15" s="223" t="s">
        <v>2042</v>
      </c>
      <c r="B15" s="396" t="s">
        <v>2043</v>
      </c>
      <c r="C15" s="397"/>
      <c r="D15" s="5"/>
      <c r="E15" s="5"/>
      <c r="F15" s="5"/>
      <c r="G15" s="5"/>
      <c r="H15" s="5"/>
      <c r="I15" s="5"/>
      <c r="J15" s="5"/>
      <c r="K15" s="5"/>
      <c r="L15" s="5"/>
      <c r="M15" s="5"/>
      <c r="N15" s="5"/>
      <c r="O15" s="5"/>
      <c r="P15" s="5"/>
    </row>
    <row r="16" spans="1:16" ht="51" hidden="1" customHeight="1" x14ac:dyDescent="0.2">
      <c r="A16" s="223" t="s">
        <v>2044</v>
      </c>
      <c r="B16" s="396" t="s">
        <v>2045</v>
      </c>
      <c r="C16" s="397"/>
      <c r="D16" s="5"/>
      <c r="E16" s="5"/>
      <c r="F16" s="5"/>
      <c r="G16" s="5"/>
      <c r="H16" s="5"/>
      <c r="I16" s="5"/>
      <c r="J16" s="5"/>
      <c r="K16" s="5"/>
      <c r="L16" s="5"/>
      <c r="M16" s="5"/>
      <c r="N16" s="5"/>
      <c r="O16" s="5"/>
      <c r="P16" s="5"/>
    </row>
    <row r="17" spans="1:16" ht="27.75" hidden="1" customHeight="1" x14ac:dyDescent="0.2">
      <c r="A17" s="223" t="s">
        <v>2046</v>
      </c>
      <c r="B17" s="396" t="s">
        <v>2047</v>
      </c>
      <c r="C17" s="397"/>
      <c r="D17" s="5"/>
      <c r="E17" s="5"/>
      <c r="F17" s="5"/>
      <c r="G17" s="5"/>
      <c r="H17" s="5"/>
      <c r="I17" s="5"/>
      <c r="J17" s="5"/>
      <c r="K17" s="5"/>
      <c r="L17" s="5"/>
      <c r="M17" s="5"/>
      <c r="N17" s="5"/>
      <c r="O17" s="5"/>
      <c r="P17" s="5"/>
    </row>
    <row r="18" spans="1:16" ht="27.75" hidden="1" customHeight="1" x14ac:dyDescent="0.2">
      <c r="A18" s="223" t="s">
        <v>2048</v>
      </c>
      <c r="B18" s="396" t="s">
        <v>2049</v>
      </c>
      <c r="C18" s="397"/>
      <c r="D18" s="5"/>
      <c r="E18" s="5"/>
      <c r="F18" s="5"/>
      <c r="G18" s="5"/>
      <c r="H18" s="5"/>
      <c r="I18" s="5"/>
      <c r="J18" s="5"/>
      <c r="K18" s="5"/>
      <c r="L18" s="5"/>
      <c r="M18" s="5"/>
      <c r="N18" s="5"/>
      <c r="O18" s="5"/>
      <c r="P18" s="5"/>
    </row>
    <row r="19" spans="1:16" ht="45" hidden="1" customHeight="1" x14ac:dyDescent="0.2">
      <c r="A19" s="223" t="s">
        <v>2048</v>
      </c>
      <c r="B19" s="396" t="s">
        <v>2050</v>
      </c>
      <c r="C19" s="397"/>
      <c r="D19" s="5"/>
      <c r="E19" s="5"/>
      <c r="F19" s="5"/>
      <c r="G19" s="5"/>
      <c r="H19" s="5"/>
      <c r="I19" s="5"/>
      <c r="J19" s="5"/>
      <c r="K19" s="5"/>
      <c r="L19" s="5"/>
      <c r="M19" s="5"/>
      <c r="N19" s="5"/>
      <c r="O19" s="5"/>
      <c r="P19" s="5"/>
    </row>
    <row r="20" spans="1:16" ht="45" hidden="1" customHeight="1" x14ac:dyDescent="0.2">
      <c r="A20" s="223" t="s">
        <v>2051</v>
      </c>
      <c r="B20" s="396" t="s">
        <v>2052</v>
      </c>
      <c r="C20" s="397"/>
      <c r="D20" s="5"/>
      <c r="E20" s="5"/>
      <c r="F20" s="5"/>
      <c r="G20" s="5"/>
      <c r="H20" s="5"/>
      <c r="I20" s="5"/>
      <c r="J20" s="5"/>
      <c r="K20" s="5"/>
      <c r="L20" s="5"/>
      <c r="M20" s="5"/>
      <c r="N20" s="5"/>
      <c r="O20" s="5"/>
      <c r="P20" s="5"/>
    </row>
    <row r="21" spans="1:16" ht="30" hidden="1" customHeight="1" x14ac:dyDescent="0.2">
      <c r="A21" s="223" t="s">
        <v>2053</v>
      </c>
      <c r="B21" s="396" t="s">
        <v>2054</v>
      </c>
      <c r="C21" s="397"/>
      <c r="D21" s="5"/>
      <c r="E21" s="5"/>
      <c r="F21" s="5"/>
      <c r="G21" s="5"/>
      <c r="H21" s="5"/>
      <c r="I21" s="5"/>
      <c r="J21" s="5"/>
      <c r="K21" s="5"/>
      <c r="L21" s="5"/>
      <c r="M21" s="5"/>
      <c r="N21" s="5"/>
      <c r="O21" s="5"/>
      <c r="P21" s="5"/>
    </row>
    <row r="22" spans="1:16" ht="30" hidden="1" customHeight="1" x14ac:dyDescent="0.2">
      <c r="A22" s="223" t="s">
        <v>2055</v>
      </c>
      <c r="B22" s="396" t="s">
        <v>2056</v>
      </c>
      <c r="C22" s="397"/>
      <c r="D22" s="5"/>
      <c r="E22" s="5"/>
      <c r="F22" s="5"/>
      <c r="G22" s="5"/>
      <c r="H22" s="5"/>
      <c r="I22" s="5"/>
      <c r="J22" s="5"/>
      <c r="K22" s="5"/>
      <c r="L22" s="5"/>
      <c r="M22" s="5"/>
      <c r="N22" s="5"/>
      <c r="O22" s="5"/>
      <c r="P22" s="5"/>
    </row>
    <row r="23" spans="1:16" ht="30" hidden="1" customHeight="1" x14ac:dyDescent="0.2">
      <c r="A23" s="223" t="s">
        <v>2057</v>
      </c>
      <c r="B23" s="396" t="s">
        <v>2058</v>
      </c>
      <c r="C23" s="397"/>
      <c r="D23" s="5"/>
      <c r="E23" s="5"/>
      <c r="F23" s="5"/>
      <c r="G23" s="5"/>
      <c r="H23" s="5"/>
      <c r="I23" s="5"/>
      <c r="J23" s="5"/>
      <c r="K23" s="5"/>
      <c r="L23" s="5"/>
      <c r="M23" s="5"/>
      <c r="N23" s="5"/>
      <c r="O23" s="5"/>
      <c r="P23" s="5"/>
    </row>
    <row r="24" spans="1:16" ht="30" hidden="1" customHeight="1" x14ac:dyDescent="0.2">
      <c r="A24" s="223" t="s">
        <v>2059</v>
      </c>
      <c r="B24" s="396" t="s">
        <v>2060</v>
      </c>
      <c r="C24" s="397"/>
      <c r="D24" s="5"/>
      <c r="E24" s="5"/>
      <c r="F24" s="5"/>
      <c r="G24" s="5"/>
      <c r="H24" s="5"/>
      <c r="I24" s="5"/>
      <c r="J24" s="5"/>
      <c r="K24" s="5"/>
      <c r="L24" s="5"/>
      <c r="M24" s="5"/>
      <c r="N24" s="5"/>
      <c r="O24" s="5"/>
      <c r="P24" s="5"/>
    </row>
    <row r="25" spans="1:16" ht="30" hidden="1" customHeight="1" x14ac:dyDescent="0.2">
      <c r="A25" s="223" t="s">
        <v>2061</v>
      </c>
      <c r="B25" s="396" t="s">
        <v>2062</v>
      </c>
      <c r="C25" s="397"/>
      <c r="D25" s="5"/>
      <c r="E25" s="5"/>
      <c r="F25" s="5"/>
      <c r="G25" s="5"/>
      <c r="H25" s="5"/>
      <c r="I25" s="5"/>
      <c r="J25" s="5"/>
      <c r="K25" s="5"/>
      <c r="L25" s="5"/>
      <c r="M25" s="5"/>
      <c r="N25" s="5"/>
      <c r="O25" s="5"/>
      <c r="P25" s="5"/>
    </row>
    <row r="26" spans="1:16" ht="30" hidden="1" customHeight="1" x14ac:dyDescent="0.2">
      <c r="A26" s="223" t="s">
        <v>2063</v>
      </c>
      <c r="B26" s="396" t="s">
        <v>2064</v>
      </c>
      <c r="C26" s="397"/>
      <c r="D26" s="5"/>
      <c r="E26" s="5"/>
      <c r="F26" s="5"/>
      <c r="G26" s="5"/>
      <c r="H26" s="5"/>
      <c r="I26" s="5"/>
      <c r="J26" s="5"/>
      <c r="K26" s="5"/>
      <c r="L26" s="5"/>
      <c r="M26" s="5"/>
      <c r="N26" s="5"/>
      <c r="O26" s="5"/>
      <c r="P26" s="5"/>
    </row>
    <row r="27" spans="1:16" ht="70.5" hidden="1" customHeight="1" x14ac:dyDescent="0.2">
      <c r="A27" s="223" t="s">
        <v>2065</v>
      </c>
      <c r="B27" s="396" t="s">
        <v>2066</v>
      </c>
      <c r="C27" s="397"/>
      <c r="D27" s="5"/>
      <c r="E27" s="5"/>
      <c r="F27" s="5"/>
      <c r="G27" s="5"/>
      <c r="H27" s="5"/>
      <c r="I27" s="5"/>
      <c r="J27" s="5"/>
      <c r="K27" s="5"/>
      <c r="L27" s="5"/>
      <c r="M27" s="5"/>
      <c r="N27" s="5"/>
      <c r="O27" s="5"/>
      <c r="P27" s="5"/>
    </row>
    <row r="28" spans="1:16" ht="48" hidden="1" customHeight="1" x14ac:dyDescent="0.2">
      <c r="A28" s="223" t="s">
        <v>2067</v>
      </c>
      <c r="B28" s="396" t="s">
        <v>2068</v>
      </c>
      <c r="C28" s="397"/>
      <c r="D28" s="5"/>
      <c r="E28" s="5"/>
      <c r="F28" s="5"/>
      <c r="G28" s="5"/>
      <c r="H28" s="5"/>
      <c r="I28" s="5"/>
      <c r="J28" s="5"/>
      <c r="K28" s="5"/>
      <c r="L28" s="5"/>
      <c r="M28" s="5"/>
      <c r="N28" s="5"/>
      <c r="O28" s="5"/>
      <c r="P28" s="5"/>
    </row>
    <row r="29" spans="1:16" ht="100.5" hidden="1" customHeight="1" x14ac:dyDescent="0.2">
      <c r="A29" s="223" t="s">
        <v>2069</v>
      </c>
      <c r="B29" s="396" t="s">
        <v>2070</v>
      </c>
      <c r="C29" s="397"/>
      <c r="D29" s="5"/>
      <c r="E29" s="5"/>
      <c r="F29" s="5"/>
      <c r="G29" s="5"/>
      <c r="H29" s="5"/>
      <c r="I29" s="5"/>
      <c r="J29" s="5"/>
      <c r="K29" s="5"/>
      <c r="L29" s="5"/>
      <c r="M29" s="5"/>
      <c r="N29" s="5"/>
      <c r="O29" s="5"/>
      <c r="P29" s="5"/>
    </row>
    <row r="30" spans="1:16" ht="45" hidden="1" customHeight="1" x14ac:dyDescent="0.2">
      <c r="A30" s="223" t="s">
        <v>2071</v>
      </c>
      <c r="B30" s="396" t="s">
        <v>2072</v>
      </c>
      <c r="C30" s="397"/>
      <c r="D30" s="5"/>
      <c r="E30" s="5"/>
      <c r="F30" s="5"/>
      <c r="G30" s="5"/>
      <c r="H30" s="5"/>
      <c r="I30" s="5"/>
      <c r="J30" s="5"/>
      <c r="K30" s="5"/>
      <c r="L30" s="5"/>
      <c r="M30" s="5"/>
      <c r="N30" s="5"/>
      <c r="O30" s="5"/>
      <c r="P30" s="5"/>
    </row>
    <row r="31" spans="1:16" ht="45" hidden="1" customHeight="1" x14ac:dyDescent="0.2">
      <c r="A31" s="223" t="s">
        <v>2073</v>
      </c>
      <c r="B31" s="396" t="s">
        <v>2074</v>
      </c>
      <c r="C31" s="397"/>
      <c r="D31" s="5"/>
      <c r="E31" s="5"/>
      <c r="F31" s="5"/>
      <c r="G31" s="5"/>
      <c r="H31" s="5"/>
      <c r="I31" s="5"/>
      <c r="J31" s="5"/>
      <c r="K31" s="5"/>
      <c r="L31" s="5"/>
      <c r="M31" s="5"/>
      <c r="N31" s="5"/>
      <c r="O31" s="5"/>
      <c r="P31" s="5"/>
    </row>
    <row r="32" spans="1:16" ht="45" hidden="1" customHeight="1" x14ac:dyDescent="0.2">
      <c r="A32" s="223" t="s">
        <v>2075</v>
      </c>
      <c r="B32" s="396" t="s">
        <v>2076</v>
      </c>
      <c r="C32" s="397"/>
      <c r="D32" s="5"/>
      <c r="E32" s="5"/>
      <c r="F32" s="5"/>
      <c r="G32" s="5"/>
      <c r="H32" s="5"/>
      <c r="I32" s="5"/>
      <c r="J32" s="5"/>
      <c r="K32" s="5"/>
      <c r="L32" s="5"/>
      <c r="M32" s="5"/>
      <c r="N32" s="5"/>
      <c r="O32" s="5"/>
      <c r="P32" s="5"/>
    </row>
    <row r="33" spans="1:16" ht="72" hidden="1" customHeight="1" x14ac:dyDescent="0.2">
      <c r="A33" s="223" t="s">
        <v>2077</v>
      </c>
      <c r="B33" s="396" t="s">
        <v>2078</v>
      </c>
      <c r="C33" s="397"/>
      <c r="D33" s="5"/>
      <c r="E33" s="5"/>
      <c r="F33" s="5"/>
      <c r="G33" s="5"/>
      <c r="H33" s="5"/>
      <c r="I33" s="5"/>
      <c r="J33" s="5"/>
      <c r="K33" s="5"/>
      <c r="L33" s="5"/>
      <c r="M33" s="5"/>
      <c r="N33" s="5"/>
      <c r="O33" s="5"/>
      <c r="P33" s="5"/>
    </row>
    <row r="34" spans="1:16" ht="79.5" hidden="1" customHeight="1" x14ac:dyDescent="0.2">
      <c r="A34" s="223" t="s">
        <v>2079</v>
      </c>
      <c r="B34" s="396" t="s">
        <v>2080</v>
      </c>
      <c r="C34" s="397"/>
      <c r="D34" s="5"/>
      <c r="E34" s="5"/>
      <c r="F34" s="5"/>
      <c r="G34" s="5"/>
      <c r="H34" s="5"/>
      <c r="I34" s="5"/>
      <c r="J34" s="5"/>
      <c r="K34" s="5"/>
      <c r="L34" s="5"/>
      <c r="M34" s="5"/>
      <c r="N34" s="5"/>
      <c r="O34" s="5"/>
      <c r="P34" s="5"/>
    </row>
    <row r="35" spans="1:16" ht="70.5" hidden="1" customHeight="1" x14ac:dyDescent="0.2">
      <c r="A35" s="223" t="s">
        <v>2081</v>
      </c>
      <c r="B35" s="396" t="s">
        <v>2082</v>
      </c>
      <c r="C35" s="397"/>
      <c r="D35" s="5"/>
      <c r="E35" s="5"/>
      <c r="F35" s="5"/>
      <c r="G35" s="5"/>
      <c r="H35" s="5"/>
      <c r="I35" s="5"/>
      <c r="J35" s="5"/>
      <c r="K35" s="5"/>
      <c r="L35" s="5"/>
      <c r="M35" s="5"/>
      <c r="N35" s="5"/>
      <c r="O35" s="5"/>
      <c r="P35" s="5"/>
    </row>
    <row r="36" spans="1:16" ht="45.75" hidden="1" customHeight="1" x14ac:dyDescent="0.2">
      <c r="A36" s="223" t="s">
        <v>2083</v>
      </c>
      <c r="B36" s="396" t="s">
        <v>2084</v>
      </c>
      <c r="C36" s="397"/>
      <c r="D36" s="5"/>
      <c r="E36" s="5"/>
      <c r="F36" s="5"/>
      <c r="G36" s="5"/>
      <c r="H36" s="5"/>
      <c r="I36" s="5"/>
      <c r="J36" s="5"/>
      <c r="K36" s="5"/>
      <c r="L36" s="5"/>
      <c r="M36" s="5"/>
      <c r="N36" s="5"/>
      <c r="O36" s="5"/>
      <c r="P36" s="5"/>
    </row>
    <row r="37" spans="1:16" ht="54.75" hidden="1" customHeight="1" x14ac:dyDescent="0.2">
      <c r="A37" s="223" t="s">
        <v>2085</v>
      </c>
      <c r="B37" s="396" t="s">
        <v>2086</v>
      </c>
      <c r="C37" s="397"/>
      <c r="D37" s="5"/>
      <c r="E37" s="5"/>
      <c r="F37" s="5"/>
      <c r="G37" s="5"/>
      <c r="H37" s="5"/>
      <c r="I37" s="5"/>
      <c r="J37" s="5"/>
      <c r="K37" s="5"/>
      <c r="L37" s="5"/>
      <c r="M37" s="5"/>
      <c r="N37" s="5"/>
      <c r="O37" s="5"/>
      <c r="P37" s="5"/>
    </row>
    <row r="38" spans="1:16" ht="37.5" hidden="1" customHeight="1" x14ac:dyDescent="0.2">
      <c r="A38" s="223" t="s">
        <v>2087</v>
      </c>
      <c r="B38" s="396" t="s">
        <v>2088</v>
      </c>
      <c r="C38" s="397"/>
      <c r="D38" s="5"/>
      <c r="E38" s="5"/>
      <c r="F38" s="5"/>
      <c r="G38" s="5"/>
      <c r="H38" s="5"/>
      <c r="I38" s="5"/>
      <c r="J38" s="5"/>
      <c r="K38" s="5"/>
      <c r="L38" s="5"/>
      <c r="M38" s="5"/>
      <c r="N38" s="5"/>
      <c r="O38" s="5"/>
      <c r="P38" s="5"/>
    </row>
    <row r="39" spans="1:16" ht="61.5" hidden="1" customHeight="1" x14ac:dyDescent="0.2">
      <c r="A39" s="223" t="s">
        <v>2089</v>
      </c>
      <c r="B39" s="396" t="s">
        <v>2090</v>
      </c>
      <c r="C39" s="397"/>
      <c r="D39" s="5"/>
      <c r="E39" s="5"/>
      <c r="F39" s="5"/>
      <c r="G39" s="5"/>
      <c r="H39" s="5"/>
      <c r="I39" s="5"/>
      <c r="J39" s="5"/>
      <c r="K39" s="5"/>
      <c r="L39" s="5"/>
      <c r="M39" s="5"/>
      <c r="N39" s="5"/>
      <c r="O39" s="5"/>
      <c r="P39" s="5"/>
    </row>
    <row r="40" spans="1:16" ht="53.25" hidden="1" customHeight="1" x14ac:dyDescent="0.2">
      <c r="A40" s="223" t="s">
        <v>2091</v>
      </c>
      <c r="B40" s="396" t="s">
        <v>2092</v>
      </c>
      <c r="C40" s="397"/>
      <c r="D40" s="5"/>
      <c r="E40" s="5"/>
      <c r="F40" s="5"/>
      <c r="G40" s="5"/>
      <c r="H40" s="5"/>
      <c r="I40" s="5"/>
      <c r="J40" s="5"/>
      <c r="K40" s="5"/>
      <c r="L40" s="5"/>
      <c r="M40" s="5"/>
      <c r="N40" s="5"/>
      <c r="O40" s="5"/>
      <c r="P40" s="5"/>
    </row>
    <row r="41" spans="1:16" ht="73.5" hidden="1" customHeight="1" x14ac:dyDescent="0.2">
      <c r="A41" s="223" t="s">
        <v>2093</v>
      </c>
      <c r="B41" s="396" t="s">
        <v>2094</v>
      </c>
      <c r="C41" s="397"/>
      <c r="D41" s="5"/>
      <c r="E41" s="5"/>
      <c r="F41" s="5"/>
      <c r="G41" s="5"/>
      <c r="H41" s="5"/>
      <c r="I41" s="5"/>
      <c r="J41" s="5"/>
      <c r="K41" s="5"/>
      <c r="L41" s="5"/>
      <c r="M41" s="5"/>
      <c r="N41" s="5"/>
      <c r="O41" s="5"/>
      <c r="P41" s="5"/>
    </row>
    <row r="42" spans="1:16" ht="57.75" hidden="1" customHeight="1" x14ac:dyDescent="0.2">
      <c r="A42" s="223" t="s">
        <v>2095</v>
      </c>
      <c r="B42" s="396" t="s">
        <v>2096</v>
      </c>
      <c r="C42" s="397"/>
      <c r="D42" s="5"/>
      <c r="E42" s="5"/>
      <c r="F42" s="5"/>
      <c r="G42" s="5"/>
      <c r="H42" s="5"/>
      <c r="I42" s="5"/>
      <c r="J42" s="5"/>
      <c r="K42" s="5"/>
      <c r="L42" s="5"/>
      <c r="M42" s="5"/>
      <c r="N42" s="5"/>
      <c r="O42" s="5"/>
      <c r="P42" s="5"/>
    </row>
    <row r="43" spans="1:16" ht="84" hidden="1" customHeight="1" x14ac:dyDescent="0.2">
      <c r="A43" s="223" t="s">
        <v>2097</v>
      </c>
      <c r="B43" s="396" t="s">
        <v>2098</v>
      </c>
      <c r="C43" s="397"/>
      <c r="D43" s="5"/>
      <c r="E43" s="5"/>
      <c r="F43" s="5"/>
      <c r="G43" s="5"/>
      <c r="H43" s="5"/>
      <c r="I43" s="5"/>
      <c r="J43" s="5"/>
      <c r="K43" s="5"/>
      <c r="L43" s="5"/>
      <c r="M43" s="5"/>
      <c r="N43" s="5"/>
      <c r="O43" s="5"/>
      <c r="P43" s="5"/>
    </row>
    <row r="44" spans="1:16" ht="48" hidden="1" customHeight="1" x14ac:dyDescent="0.2">
      <c r="A44" s="223" t="s">
        <v>2099</v>
      </c>
      <c r="B44" s="396" t="s">
        <v>2100</v>
      </c>
      <c r="C44" s="397"/>
      <c r="D44" s="5"/>
      <c r="E44" s="5"/>
      <c r="F44" s="5"/>
      <c r="G44" s="5"/>
      <c r="H44" s="5"/>
      <c r="I44" s="5"/>
      <c r="J44" s="5"/>
      <c r="K44" s="5"/>
      <c r="L44" s="5"/>
      <c r="M44" s="5"/>
      <c r="N44" s="5"/>
      <c r="O44" s="5"/>
      <c r="P44" s="5"/>
    </row>
    <row r="45" spans="1:16" ht="57" hidden="1" customHeight="1" x14ac:dyDescent="0.2">
      <c r="A45" s="223" t="s">
        <v>2101</v>
      </c>
      <c r="B45" s="396" t="s">
        <v>2102</v>
      </c>
      <c r="C45" s="397"/>
      <c r="D45" s="5"/>
      <c r="E45" s="5"/>
      <c r="F45" s="5"/>
      <c r="G45" s="5"/>
      <c r="H45" s="5"/>
      <c r="I45" s="5"/>
      <c r="J45" s="5"/>
      <c r="K45" s="5"/>
      <c r="L45" s="5"/>
      <c r="M45" s="5"/>
      <c r="N45" s="5"/>
      <c r="O45" s="5"/>
      <c r="P45" s="5"/>
    </row>
    <row r="46" spans="1:16" ht="73.5" hidden="1" customHeight="1" x14ac:dyDescent="0.2">
      <c r="A46" s="223" t="s">
        <v>2103</v>
      </c>
      <c r="B46" s="407" t="s">
        <v>2104</v>
      </c>
      <c r="C46" s="397"/>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396" t="s">
        <v>2114</v>
      </c>
      <c r="C51" s="397"/>
      <c r="D51" s="5"/>
      <c r="E51" s="5"/>
      <c r="F51" s="5"/>
      <c r="G51" s="5"/>
      <c r="H51" s="5"/>
      <c r="I51" s="5"/>
      <c r="J51" s="5"/>
      <c r="K51" s="5"/>
      <c r="L51" s="5"/>
      <c r="M51" s="5"/>
      <c r="N51" s="5"/>
      <c r="O51" s="5"/>
      <c r="P51" s="5"/>
    </row>
    <row r="52" spans="1:16" ht="31.5" customHeight="1" x14ac:dyDescent="0.2">
      <c r="A52" s="224" t="s">
        <v>2115</v>
      </c>
      <c r="B52" s="396" t="s">
        <v>2116</v>
      </c>
      <c r="C52" s="397"/>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2" t="s">
        <v>2128</v>
      </c>
      <c r="C58" s="403"/>
      <c r="D58" s="5"/>
      <c r="E58" s="5"/>
      <c r="F58" s="5"/>
      <c r="G58" s="5"/>
      <c r="H58" s="5"/>
      <c r="I58" s="5"/>
      <c r="J58" s="5"/>
      <c r="K58" s="5"/>
      <c r="L58" s="5"/>
      <c r="M58" s="5"/>
      <c r="N58" s="5"/>
      <c r="O58" s="5"/>
      <c r="P58" s="5"/>
    </row>
    <row r="59" spans="1:16" ht="46.5" customHeight="1" x14ac:dyDescent="0.2">
      <c r="A59" s="302" t="s">
        <v>2129</v>
      </c>
      <c r="B59" s="394" t="s">
        <v>2130</v>
      </c>
      <c r="C59" s="395"/>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3" t="s">
        <v>1970</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5" t="s">
        <v>1972</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2186</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64" t="s">
        <v>1976</v>
      </c>
      <c r="F7" s="337" t="s">
        <v>1977</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64"/>
      <c r="F8" s="339" t="s">
        <v>1980</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4"/>
      <c r="F9" s="331" t="s">
        <v>1981</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4"/>
      <c r="F10" s="339" t="s">
        <v>1982</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4"/>
      <c r="F11" s="329" t="s">
        <v>1983</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4"/>
      <c r="F12" s="327" t="s">
        <v>1984</v>
      </c>
      <c r="G12" s="32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64"/>
      <c r="F13" s="361" t="s">
        <v>1988</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1977</v>
      </c>
      <c r="B17" s="360" t="str">
        <f>'PR-RAS'!B6</f>
        <v>PRIHODI POSLOVANJA (šifre 61+62+63+64+65+66+67+68)</v>
      </c>
      <c r="C17" s="356"/>
      <c r="D17" s="356"/>
      <c r="E17" s="356"/>
      <c r="F17" s="357"/>
      <c r="G17" s="28" t="str">
        <f>'PR-RAS'!C6</f>
        <v>6</v>
      </c>
      <c r="H17" s="275">
        <f>'PR-RAS'!D6</f>
        <v>6906417.6699999999</v>
      </c>
      <c r="I17" s="275">
        <f>'PR-RAS'!E6</f>
        <v>7503538.3199999994</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6315933.9000000004</v>
      </c>
      <c r="I18" s="275">
        <f>'PR-RAS'!E152</f>
        <v>7661362.7199999988</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881399.03999999957</v>
      </c>
      <c r="I19" s="275">
        <f>'PR-RAS'!E649</f>
        <v>339767.79000000085</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4" t="s">
        <v>8</v>
      </c>
      <c r="C21" s="345"/>
      <c r="D21" s="345"/>
      <c r="E21" s="345"/>
      <c r="F21" s="346"/>
      <c r="G21" s="201" t="s">
        <v>9</v>
      </c>
      <c r="H21" s="265" t="s">
        <v>1990</v>
      </c>
      <c r="I21" s="266" t="s">
        <v>1991</v>
      </c>
      <c r="J21" s="5"/>
      <c r="K21" s="5"/>
      <c r="L21" s="5"/>
      <c r="M21" s="5"/>
      <c r="N21" s="5"/>
      <c r="O21" s="5"/>
      <c r="P21" s="5"/>
      <c r="Q21" s="5"/>
      <c r="R21" s="5"/>
      <c r="S21" s="5"/>
      <c r="T21" s="5"/>
      <c r="U21" s="5"/>
      <c r="V21" s="5"/>
      <c r="W21" s="5"/>
    </row>
    <row r="22" spans="1:23" ht="12.75" customHeight="1" x14ac:dyDescent="0.2">
      <c r="A22" s="341" t="s">
        <v>1980</v>
      </c>
      <c r="B22" s="360" t="str">
        <f>BILANCA!B7</f>
        <v>Nefinancijska imovina (šifre 01+02+03+04+05+06)</v>
      </c>
      <c r="C22" s="356"/>
      <c r="D22" s="356"/>
      <c r="E22" s="356"/>
      <c r="F22" s="357"/>
      <c r="G22" s="126" t="str">
        <f>BILANCA!C7</f>
        <v>B002</v>
      </c>
      <c r="H22" s="275">
        <f>BILANCA!D7</f>
        <v>2417915.42</v>
      </c>
      <c r="I22" s="275">
        <f>BILANCA!E7</f>
        <v>2131123.5</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2160766.0300000003</v>
      </c>
      <c r="I23" s="275">
        <f>BILANCA!E69</f>
        <v>3344579.9699999997</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1020795.97</v>
      </c>
      <c r="I24" s="275">
        <f>BILANCA!E177</f>
        <v>1317782.5799999998</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3557885.48</v>
      </c>
      <c r="I25" s="275">
        <f>BILANCA!E251</f>
        <v>4157920.89</v>
      </c>
      <c r="J25" s="5"/>
      <c r="K25" s="5"/>
      <c r="L25" s="5"/>
      <c r="M25" s="5"/>
      <c r="N25" s="5"/>
      <c r="O25" s="5"/>
      <c r="P25" s="5"/>
      <c r="Q25" s="5"/>
      <c r="R25" s="5"/>
      <c r="S25" s="5"/>
      <c r="T25" s="5"/>
      <c r="U25" s="5"/>
      <c r="V25" s="5"/>
      <c r="W25" s="5"/>
    </row>
    <row r="26" spans="1:23" ht="48" x14ac:dyDescent="0.2">
      <c r="A26" s="200" t="s">
        <v>1989</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1992</v>
      </c>
      <c r="B27" s="360" t="str">
        <f>'RAS-funkcijski'!B5</f>
        <v>Opće javne usluge (šifre 011+012+013+014 do 018)</v>
      </c>
      <c r="C27" s="356"/>
      <c r="D27" s="356"/>
      <c r="E27" s="356"/>
      <c r="F27" s="35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6356756.8600000003</v>
      </c>
      <c r="I30" s="275">
        <f>'RAS-funkcijski'!E114</f>
        <v>7737891.4400000004</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6356756.8600000003</v>
      </c>
      <c r="I31" s="275">
        <f>'RAS-funkcijski'!E141</f>
        <v>7737891.4400000004</v>
      </c>
      <c r="J31" s="5"/>
      <c r="K31" s="5"/>
      <c r="L31" s="5"/>
      <c r="M31" s="5"/>
      <c r="N31" s="5"/>
      <c r="O31" s="5"/>
      <c r="P31" s="5"/>
      <c r="Q31" s="5"/>
      <c r="R31" s="5"/>
      <c r="S31" s="5"/>
      <c r="T31" s="5"/>
      <c r="U31" s="5"/>
      <c r="V31" s="5"/>
      <c r="W31" s="5"/>
    </row>
    <row r="32" spans="1:23" ht="29.25" customHeight="1" x14ac:dyDescent="0.2">
      <c r="A32" s="200" t="s">
        <v>1989</v>
      </c>
      <c r="B32" s="344" t="s">
        <v>8</v>
      </c>
      <c r="C32" s="345"/>
      <c r="D32" s="345"/>
      <c r="E32" s="345"/>
      <c r="F32" s="346"/>
      <c r="G32" s="201" t="s">
        <v>9</v>
      </c>
      <c r="H32" s="265" t="s">
        <v>1993</v>
      </c>
      <c r="I32" s="266" t="s">
        <v>1994</v>
      </c>
      <c r="J32" s="5"/>
      <c r="K32" s="5"/>
      <c r="L32" s="5"/>
      <c r="M32" s="5"/>
      <c r="N32" s="5"/>
      <c r="O32" s="5"/>
      <c r="P32" s="5"/>
      <c r="Q32" s="5"/>
      <c r="R32" s="5"/>
      <c r="S32" s="5"/>
      <c r="T32" s="5"/>
      <c r="U32" s="5"/>
      <c r="V32" s="5"/>
      <c r="W32" s="5"/>
    </row>
    <row r="33" spans="1:23" ht="12.75" customHeight="1" x14ac:dyDescent="0.2">
      <c r="A33" s="341" t="s">
        <v>1982</v>
      </c>
      <c r="B33" s="355" t="str">
        <f>'P-VRIO'!B5</f>
        <v>Promjene u vrijednosti i obujmu imovine (šifre 91511+91512)</v>
      </c>
      <c r="C33" s="356"/>
      <c r="D33" s="356"/>
      <c r="E33" s="356"/>
      <c r="F33" s="357"/>
      <c r="G33" s="126" t="str">
        <f>'P-VRIO'!C5</f>
        <v>9151</v>
      </c>
      <c r="H33" s="275">
        <f>'P-VRIO'!D5</f>
        <v>0</v>
      </c>
      <c r="I33" s="275">
        <f>'P-VRIO'!E5</f>
        <v>62429.93</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62429.93</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4" t="s">
        <v>8</v>
      </c>
      <c r="C37" s="345"/>
      <c r="D37" s="345"/>
      <c r="E37" s="345"/>
      <c r="F37" s="346"/>
      <c r="G37" s="201" t="s">
        <v>9</v>
      </c>
      <c r="H37" s="265" t="s">
        <v>1990</v>
      </c>
      <c r="I37" s="266" t="s">
        <v>1951</v>
      </c>
      <c r="J37" s="5"/>
      <c r="K37" s="5"/>
      <c r="L37" s="5"/>
      <c r="M37" s="5"/>
      <c r="N37" s="5"/>
      <c r="O37" s="5"/>
      <c r="P37" s="5"/>
      <c r="Q37" s="5"/>
      <c r="R37" s="5"/>
      <c r="S37" s="5"/>
      <c r="T37" s="5"/>
      <c r="U37" s="5"/>
      <c r="V37" s="5"/>
      <c r="W37" s="5"/>
    </row>
    <row r="38" spans="1:23" ht="12.75" customHeight="1" x14ac:dyDescent="0.2">
      <c r="A38" s="341" t="s">
        <v>1983</v>
      </c>
      <c r="B38" s="360" t="str">
        <f>OBVEZE!B5</f>
        <v>Stanje obveza 1. siječnja (=stanju obveza iz Izvještaja o obvezama na 31. prosinca prethodne godine)</v>
      </c>
      <c r="C38" s="356"/>
      <c r="D38" s="356"/>
      <c r="E38" s="356"/>
      <c r="F38" s="357"/>
      <c r="G38" s="126" t="str">
        <f>OBVEZE!C5</f>
        <v>V001</v>
      </c>
      <c r="H38" s="275">
        <f>OBVEZE!D5</f>
        <v>539683.02</v>
      </c>
      <c r="I38" s="275" t="s">
        <v>1995</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1995</v>
      </c>
      <c r="I39" s="275">
        <f>OBVEZE!D44</f>
        <v>900133.16999999899</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1995</v>
      </c>
      <c r="I41" s="276">
        <f>OBVEZE!D104</f>
        <v>900133.16999999993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1996</v>
      </c>
      <c r="F44" s="347"/>
      <c r="G44" s="229"/>
      <c r="H44" s="348" t="s">
        <v>1997</v>
      </c>
      <c r="I44" s="34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53" zoomScaleNormal="10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6906417.6699999999</v>
      </c>
      <c r="E6" s="60">
        <f>E7+E43+E49+E82+E106+E125+E134+E140</f>
        <v>7503538.3199999994</v>
      </c>
      <c r="F6" s="45">
        <f t="shared" ref="F6:F132" si="0">IF(D6&lt;&gt;0,IF(E6/D6&gt;=100,"&gt;&gt;100",E6/D6*100),"-")</f>
        <v>108.64588095495242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604400.77999999991</v>
      </c>
      <c r="E49" s="60">
        <f>E50+E53+E58+E61+E64+E68+E71+E74+E77</f>
        <v>869814.76000000013</v>
      </c>
      <c r="F49" s="45">
        <f t="shared" si="0"/>
        <v>143.91357337427664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354976.87999999995</v>
      </c>
      <c r="E53" s="60">
        <f t="shared" si="8"/>
        <v>591149.97000000009</v>
      </c>
      <c r="F53" s="45">
        <f t="shared" si="0"/>
        <v>166.5319639972046</v>
      </c>
    </row>
    <row r="54" spans="1:6" ht="12.75" customHeight="1" x14ac:dyDescent="0.2">
      <c r="A54" s="63">
        <v>6321</v>
      </c>
      <c r="B54" s="65" t="s">
        <v>111</v>
      </c>
      <c r="C54" s="247" t="s">
        <v>112</v>
      </c>
      <c r="D54" s="194">
        <v>7850.66</v>
      </c>
      <c r="E54" s="194">
        <v>4982.8</v>
      </c>
      <c r="F54" s="45">
        <f t="shared" si="0"/>
        <v>63.46982291934691</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347126.22</v>
      </c>
      <c r="E56" s="194">
        <v>586167.17000000004</v>
      </c>
      <c r="F56" s="45">
        <f t="shared" si="0"/>
        <v>168.86283323685549</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500</v>
      </c>
      <c r="F68" s="45" t="str">
        <f t="shared" si="0"/>
        <v>-</v>
      </c>
    </row>
    <row r="69" spans="1:6" ht="12.75" customHeight="1" x14ac:dyDescent="0.2">
      <c r="A69" s="63" t="s">
        <v>141</v>
      </c>
      <c r="B69" s="64" t="s">
        <v>142</v>
      </c>
      <c r="C69" s="247" t="s">
        <v>141</v>
      </c>
      <c r="D69" s="194">
        <v>0</v>
      </c>
      <c r="E69" s="194">
        <v>500</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1600</v>
      </c>
      <c r="E74" s="60">
        <f t="shared" si="13"/>
        <v>83956.93</v>
      </c>
      <c r="F74" s="45">
        <f t="shared" si="0"/>
        <v>5247.3081249999996</v>
      </c>
    </row>
    <row r="75" spans="1:6" ht="12.75" customHeight="1" x14ac:dyDescent="0.2">
      <c r="A75" s="63" t="s">
        <v>153</v>
      </c>
      <c r="B75" s="65" t="s">
        <v>154</v>
      </c>
      <c r="C75" s="247" t="s">
        <v>153</v>
      </c>
      <c r="D75" s="194">
        <v>1600</v>
      </c>
      <c r="E75" s="194">
        <v>83956.93</v>
      </c>
      <c r="F75" s="45">
        <f t="shared" si="0"/>
        <v>5247.3081249999996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247823.9</v>
      </c>
      <c r="E77" s="60">
        <f t="shared" si="14"/>
        <v>194207.86</v>
      </c>
      <c r="F77" s="45">
        <f t="shared" si="0"/>
        <v>78.365266626826553</v>
      </c>
    </row>
    <row r="78" spans="1:6" ht="12.75" customHeight="1" x14ac:dyDescent="0.2">
      <c r="A78" s="63">
        <v>6391</v>
      </c>
      <c r="B78" s="64" t="s">
        <v>159</v>
      </c>
      <c r="C78" s="247" t="s">
        <v>160</v>
      </c>
      <c r="D78" s="194">
        <v>163983.9</v>
      </c>
      <c r="E78" s="194">
        <v>52532.800000000003</v>
      </c>
      <c r="F78" s="45">
        <f t="shared" si="0"/>
        <v>32.035340054724884</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83840</v>
      </c>
      <c r="E80" s="194">
        <v>141675.06</v>
      </c>
      <c r="F80" s="45">
        <f t="shared" si="0"/>
        <v>168.98265744274809</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19164.59</v>
      </c>
      <c r="E82" s="60">
        <f t="shared" si="15"/>
        <v>6322.17</v>
      </c>
      <c r="F82" s="45">
        <f t="shared" si="0"/>
        <v>32.988809048354284</v>
      </c>
    </row>
    <row r="83" spans="1:6" ht="12.75" customHeight="1" x14ac:dyDescent="0.2">
      <c r="A83" s="63">
        <v>641</v>
      </c>
      <c r="B83" s="64" t="s">
        <v>169</v>
      </c>
      <c r="C83" s="247" t="s">
        <v>170</v>
      </c>
      <c r="D83" s="60">
        <f t="shared" ref="D83:E83" si="16">SUM(D84:D90)</f>
        <v>19164.59</v>
      </c>
      <c r="E83" s="60">
        <f t="shared" si="16"/>
        <v>6322.17</v>
      </c>
      <c r="F83" s="45">
        <f t="shared" si="0"/>
        <v>32.988809048354284</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19164.59</v>
      </c>
      <c r="E85" s="194">
        <v>6321.2</v>
      </c>
      <c r="F85" s="45">
        <f t="shared" si="0"/>
        <v>32.983747630395435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v>0.97</v>
      </c>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1241901.8600000001</v>
      </c>
      <c r="E106" s="60">
        <f>E107+E112+E120+E124</f>
        <v>1551893.65</v>
      </c>
      <c r="F106" s="45">
        <f t="shared" si="0"/>
        <v>124.96105368583632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1241901.8600000001</v>
      </c>
      <c r="E112" s="60">
        <f t="shared" si="20"/>
        <v>1551893.65</v>
      </c>
      <c r="F112" s="45">
        <f t="shared" si="0"/>
        <v>124.96105368583632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1241901.8600000001</v>
      </c>
      <c r="E117" s="194">
        <v>1551893.65</v>
      </c>
      <c r="F117" s="45">
        <f t="shared" si="0"/>
        <v>124.96105368583632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600660.76</v>
      </c>
      <c r="E125" s="60">
        <f t="shared" si="22"/>
        <v>118699.31</v>
      </c>
      <c r="F125" s="45">
        <f t="shared" si="0"/>
        <v>19.76145570088514</v>
      </c>
    </row>
    <row r="126" spans="1:6" ht="12.75" customHeight="1" x14ac:dyDescent="0.2">
      <c r="A126" s="63">
        <v>661</v>
      </c>
      <c r="B126" s="65" t="s">
        <v>255</v>
      </c>
      <c r="C126" s="247" t="s">
        <v>256</v>
      </c>
      <c r="D126" s="60">
        <f t="shared" ref="D126:E126" si="23">SUM(D127:D128)</f>
        <v>562499.65</v>
      </c>
      <c r="E126" s="60">
        <f t="shared" si="23"/>
        <v>64951.25</v>
      </c>
      <c r="F126" s="45">
        <f t="shared" si="0"/>
        <v>11.546896073624223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562499.65</v>
      </c>
      <c r="E128" s="194">
        <v>64951.25</v>
      </c>
      <c r="F128" s="45">
        <f t="shared" si="0"/>
        <v>11.546896073624223</v>
      </c>
    </row>
    <row r="129" spans="1:6" ht="36" x14ac:dyDescent="0.2">
      <c r="A129" s="63">
        <v>663</v>
      </c>
      <c r="B129" s="182" t="s">
        <v>261</v>
      </c>
      <c r="C129" s="247" t="s">
        <v>262</v>
      </c>
      <c r="D129" s="60">
        <f t="shared" ref="D129:E129" si="24">SUM(D130:D133)</f>
        <v>38161.11</v>
      </c>
      <c r="E129" s="60">
        <f t="shared" si="24"/>
        <v>53748.06</v>
      </c>
      <c r="F129" s="45">
        <f t="shared" si="0"/>
        <v>140.84511692663025</v>
      </c>
    </row>
    <row r="130" spans="1:6" ht="12.75" customHeight="1" x14ac:dyDescent="0.2">
      <c r="A130" s="63">
        <v>6631</v>
      </c>
      <c r="B130" s="65" t="s">
        <v>263</v>
      </c>
      <c r="C130" s="247" t="s">
        <v>264</v>
      </c>
      <c r="D130" s="194">
        <v>38161.11</v>
      </c>
      <c r="E130" s="194">
        <v>53748.06</v>
      </c>
      <c r="F130" s="45">
        <f t="shared" si="0"/>
        <v>140.84511692663025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4407807.72</v>
      </c>
      <c r="E134" s="60">
        <f t="shared" si="25"/>
        <v>4921158.22</v>
      </c>
      <c r="F134" s="45">
        <f t="shared" ref="F134:F229" si="26">IF(D134&lt;&gt;0,IF(E134/D134&gt;=100,"&gt;&gt;100",E134/D134*100),"-")</f>
        <v>111.64639050997442</v>
      </c>
    </row>
    <row r="135" spans="1:6" ht="24" x14ac:dyDescent="0.2">
      <c r="A135" s="63">
        <v>671</v>
      </c>
      <c r="B135" s="182" t="s">
        <v>273</v>
      </c>
      <c r="C135" s="247" t="s">
        <v>274</v>
      </c>
      <c r="D135" s="60">
        <f t="shared" ref="D135:E135" si="27">SUM(D136:D138)</f>
        <v>4407807.72</v>
      </c>
      <c r="E135" s="60">
        <f t="shared" si="27"/>
        <v>4921158.22</v>
      </c>
      <c r="F135" s="45">
        <f t="shared" si="26"/>
        <v>111.64639050997442</v>
      </c>
    </row>
    <row r="136" spans="1:6" ht="12.75" customHeight="1" x14ac:dyDescent="0.2">
      <c r="A136" s="63">
        <v>6711</v>
      </c>
      <c r="B136" s="65" t="s">
        <v>275</v>
      </c>
      <c r="C136" s="247" t="s">
        <v>276</v>
      </c>
      <c r="D136" s="194">
        <v>4407807.72</v>
      </c>
      <c r="E136" s="194">
        <v>4921158.22</v>
      </c>
      <c r="F136" s="45">
        <f t="shared" si="26"/>
        <v>111.64639050997442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32481.96</v>
      </c>
      <c r="E140" s="60">
        <f t="shared" si="28"/>
        <v>35650.21</v>
      </c>
      <c r="F140" s="45">
        <f t="shared" si="26"/>
        <v>109.75387568976748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32481.96</v>
      </c>
      <c r="E151" s="194">
        <v>35650.21</v>
      </c>
      <c r="F151" s="45">
        <f t="shared" si="26"/>
        <v>109.75387568976748</v>
      </c>
    </row>
    <row r="152" spans="1:6" ht="12.75" customHeight="1" x14ac:dyDescent="0.2">
      <c r="A152" s="63">
        <v>3</v>
      </c>
      <c r="B152" s="64" t="s">
        <v>307</v>
      </c>
      <c r="C152" s="247" t="s">
        <v>13</v>
      </c>
      <c r="D152" s="60">
        <f>D153+D164+D202+D221+D230+D262+D273</f>
        <v>6315933.9000000004</v>
      </c>
      <c r="E152" s="60">
        <f>E153+E164+E202+E221+E230+E262+E273</f>
        <v>7661362.7199999988</v>
      </c>
      <c r="F152" s="45">
        <f t="shared" si="26"/>
        <v>121.30213585674161</v>
      </c>
    </row>
    <row r="153" spans="1:6" ht="12.75" customHeight="1" x14ac:dyDescent="0.2">
      <c r="A153" s="63">
        <v>31</v>
      </c>
      <c r="B153" s="64" t="s">
        <v>308</v>
      </c>
      <c r="C153" s="247" t="s">
        <v>309</v>
      </c>
      <c r="D153" s="60">
        <f t="shared" ref="D153:E153" si="30">D154+D159+D160</f>
        <v>5266395.76</v>
      </c>
      <c r="E153" s="60">
        <f t="shared" si="30"/>
        <v>6162356.7899999991</v>
      </c>
      <c r="F153" s="45">
        <f t="shared" si="26"/>
        <v>117.01279339477517</v>
      </c>
    </row>
    <row r="154" spans="1:6" ht="12.75" customHeight="1" x14ac:dyDescent="0.2">
      <c r="A154" s="63">
        <v>311</v>
      </c>
      <c r="B154" s="64" t="s">
        <v>310</v>
      </c>
      <c r="C154" s="247" t="s">
        <v>311</v>
      </c>
      <c r="D154" s="60">
        <f t="shared" ref="D154:E154" si="31">SUM(D155:D158)</f>
        <v>4226348.54</v>
      </c>
      <c r="E154" s="60">
        <f t="shared" si="31"/>
        <v>5019271.7699999996</v>
      </c>
      <c r="F154" s="45">
        <f t="shared" si="26"/>
        <v>118.76142543605737</v>
      </c>
    </row>
    <row r="155" spans="1:6" ht="12.75" customHeight="1" x14ac:dyDescent="0.2">
      <c r="A155" s="63">
        <v>3111</v>
      </c>
      <c r="B155" s="64" t="s">
        <v>312</v>
      </c>
      <c r="C155" s="247" t="s">
        <v>313</v>
      </c>
      <c r="D155" s="194">
        <v>4226348.54</v>
      </c>
      <c r="E155" s="194">
        <v>5019271.7699999996</v>
      </c>
      <c r="F155" s="45">
        <f t="shared" si="26"/>
        <v>118.76142543605737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350066.2</v>
      </c>
      <c r="E159" s="194">
        <v>383003</v>
      </c>
      <c r="F159" s="45">
        <f t="shared" si="26"/>
        <v>109.40873469075278</v>
      </c>
    </row>
    <row r="160" spans="1:6" ht="12.75" customHeight="1" x14ac:dyDescent="0.2">
      <c r="A160" s="63">
        <v>313</v>
      </c>
      <c r="B160" s="65" t="s">
        <v>322</v>
      </c>
      <c r="C160" s="247" t="s">
        <v>323</v>
      </c>
      <c r="D160" s="60">
        <f t="shared" ref="D160:E160" si="32">SUM(D161:D163)</f>
        <v>689981.02</v>
      </c>
      <c r="E160" s="60">
        <f t="shared" si="32"/>
        <v>760082.02</v>
      </c>
      <c r="F160" s="45">
        <f t="shared" si="26"/>
        <v>110.15984468674225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689981.02</v>
      </c>
      <c r="E162" s="194">
        <v>760082.02</v>
      </c>
      <c r="F162" s="45">
        <f t="shared" si="26"/>
        <v>110.15984468674225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989941.5</v>
      </c>
      <c r="E164" s="60">
        <f>E165+E170+E178+E188+E189+E194</f>
        <v>1099570.3399999999</v>
      </c>
      <c r="F164" s="45">
        <f t="shared" si="26"/>
        <v>111.0742745909733</v>
      </c>
    </row>
    <row r="165" spans="1:6" ht="12.75" customHeight="1" x14ac:dyDescent="0.2">
      <c r="A165" s="63">
        <v>321</v>
      </c>
      <c r="B165" s="64" t="s">
        <v>332</v>
      </c>
      <c r="C165" s="247" t="s">
        <v>333</v>
      </c>
      <c r="D165" s="60">
        <f t="shared" ref="D165:E165" si="33">SUM(D166:D169)</f>
        <v>244626.31999999998</v>
      </c>
      <c r="E165" s="60">
        <f t="shared" si="33"/>
        <v>276496.56</v>
      </c>
      <c r="F165" s="45">
        <f t="shared" si="26"/>
        <v>113.0281320505496</v>
      </c>
    </row>
    <row r="166" spans="1:6" ht="12.75" customHeight="1" x14ac:dyDescent="0.2">
      <c r="A166" s="63">
        <v>3211</v>
      </c>
      <c r="B166" s="64" t="s">
        <v>334</v>
      </c>
      <c r="C166" s="247" t="s">
        <v>335</v>
      </c>
      <c r="D166" s="194">
        <v>146653.75</v>
      </c>
      <c r="E166" s="194">
        <v>143217.70000000001</v>
      </c>
      <c r="F166" s="45">
        <f t="shared" si="26"/>
        <v>97.657032295457853</v>
      </c>
    </row>
    <row r="167" spans="1:6" ht="12.75" customHeight="1" x14ac:dyDescent="0.2">
      <c r="A167" s="63">
        <v>3212</v>
      </c>
      <c r="B167" s="64" t="s">
        <v>336</v>
      </c>
      <c r="C167" s="247" t="s">
        <v>337</v>
      </c>
      <c r="D167" s="194">
        <v>51078.18</v>
      </c>
      <c r="E167" s="194">
        <v>56523.6</v>
      </c>
      <c r="F167" s="45">
        <f t="shared" si="26"/>
        <v>110.660951506103</v>
      </c>
    </row>
    <row r="168" spans="1:6" ht="12.75" customHeight="1" x14ac:dyDescent="0.2">
      <c r="A168" s="63">
        <v>3213</v>
      </c>
      <c r="B168" s="64" t="s">
        <v>338</v>
      </c>
      <c r="C168" s="247" t="s">
        <v>339</v>
      </c>
      <c r="D168" s="194">
        <v>45613.96</v>
      </c>
      <c r="E168" s="194">
        <v>74562.97</v>
      </c>
      <c r="F168" s="45">
        <f t="shared" si="26"/>
        <v>163.46524178124417</v>
      </c>
    </row>
    <row r="169" spans="1:6" ht="12.75" customHeight="1" x14ac:dyDescent="0.2">
      <c r="A169" s="63">
        <v>3214</v>
      </c>
      <c r="B169" s="64" t="s">
        <v>340</v>
      </c>
      <c r="C169" s="247" t="s">
        <v>341</v>
      </c>
      <c r="D169" s="194">
        <v>1280.43</v>
      </c>
      <c r="E169" s="194">
        <v>2192.29</v>
      </c>
      <c r="F169" s="45">
        <f t="shared" si="26"/>
        <v>171.21513866435492</v>
      </c>
    </row>
    <row r="170" spans="1:6" ht="12.75" customHeight="1" x14ac:dyDescent="0.2">
      <c r="A170" s="63">
        <v>322</v>
      </c>
      <c r="B170" s="64" t="s">
        <v>342</v>
      </c>
      <c r="C170" s="247" t="s">
        <v>343</v>
      </c>
      <c r="D170" s="60">
        <f t="shared" ref="D170:E170" si="34">SUM(D171:D177)</f>
        <v>92187.44</v>
      </c>
      <c r="E170" s="60">
        <f t="shared" si="34"/>
        <v>102363.48</v>
      </c>
      <c r="F170" s="45">
        <f t="shared" si="26"/>
        <v>111.03842345551627</v>
      </c>
    </row>
    <row r="171" spans="1:6" ht="12.75" customHeight="1" x14ac:dyDescent="0.2">
      <c r="A171" s="63">
        <v>3221</v>
      </c>
      <c r="B171" s="64" t="s">
        <v>344</v>
      </c>
      <c r="C171" s="247" t="s">
        <v>345</v>
      </c>
      <c r="D171" s="194">
        <v>46822.080000000002</v>
      </c>
      <c r="E171" s="194">
        <v>45043.96</v>
      </c>
      <c r="F171" s="45">
        <f t="shared" si="26"/>
        <v>96.20238998352913</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41816.639999999999</v>
      </c>
      <c r="E173" s="194">
        <v>47292</v>
      </c>
      <c r="F173" s="45">
        <f t="shared" si="26"/>
        <v>113.09373493422714</v>
      </c>
    </row>
    <row r="174" spans="1:6" ht="12.75" customHeight="1" x14ac:dyDescent="0.2">
      <c r="A174" s="63">
        <v>3224</v>
      </c>
      <c r="B174" s="65" t="s">
        <v>350</v>
      </c>
      <c r="C174" s="247" t="s">
        <v>351</v>
      </c>
      <c r="D174" s="194">
        <v>441.28</v>
      </c>
      <c r="E174" s="194">
        <v>1407.78</v>
      </c>
      <c r="F174" s="45">
        <f t="shared" si="26"/>
        <v>319.02193618564178</v>
      </c>
    </row>
    <row r="175" spans="1:6" ht="12.75" customHeight="1" x14ac:dyDescent="0.2">
      <c r="A175" s="63">
        <v>3225</v>
      </c>
      <c r="B175" s="65" t="s">
        <v>352</v>
      </c>
      <c r="C175" s="247" t="s">
        <v>353</v>
      </c>
      <c r="D175" s="194">
        <v>2573.1999999999998</v>
      </c>
      <c r="E175" s="194">
        <v>6419.16</v>
      </c>
      <c r="F175" s="45">
        <f t="shared" si="26"/>
        <v>249.46214829783929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534.24</v>
      </c>
      <c r="E177" s="194">
        <v>2200.58</v>
      </c>
      <c r="F177" s="45">
        <f t="shared" si="26"/>
        <v>411.90850554058096</v>
      </c>
    </row>
    <row r="178" spans="1:6" ht="12.75" customHeight="1" x14ac:dyDescent="0.2">
      <c r="A178" s="63">
        <v>323</v>
      </c>
      <c r="B178" s="65" t="s">
        <v>358</v>
      </c>
      <c r="C178" s="247" t="s">
        <v>359</v>
      </c>
      <c r="D178" s="60">
        <f t="shared" ref="D178:E178" si="35">SUM(D179:D187)</f>
        <v>491401.47</v>
      </c>
      <c r="E178" s="60">
        <f t="shared" si="35"/>
        <v>558241.63</v>
      </c>
      <c r="F178" s="45">
        <f t="shared" si="26"/>
        <v>113.6019454724057</v>
      </c>
    </row>
    <row r="179" spans="1:6" ht="12.75" customHeight="1" x14ac:dyDescent="0.2">
      <c r="A179" s="63">
        <v>3231</v>
      </c>
      <c r="B179" s="65" t="s">
        <v>360</v>
      </c>
      <c r="C179" s="247" t="s">
        <v>361</v>
      </c>
      <c r="D179" s="194">
        <v>31827.93</v>
      </c>
      <c r="E179" s="194">
        <v>25501.91</v>
      </c>
      <c r="F179" s="45">
        <f t="shared" si="26"/>
        <v>80.124312200007978</v>
      </c>
    </row>
    <row r="180" spans="1:6" ht="12.75" customHeight="1" x14ac:dyDescent="0.2">
      <c r="A180" s="63">
        <v>3232</v>
      </c>
      <c r="B180" s="65" t="s">
        <v>362</v>
      </c>
      <c r="C180" s="247" t="s">
        <v>363</v>
      </c>
      <c r="D180" s="194">
        <v>27293.82</v>
      </c>
      <c r="E180" s="194">
        <v>34687.449999999997</v>
      </c>
      <c r="F180" s="45">
        <f t="shared" si="26"/>
        <v>127.08902601394747</v>
      </c>
    </row>
    <row r="181" spans="1:6" ht="12.75" customHeight="1" x14ac:dyDescent="0.2">
      <c r="A181" s="63">
        <v>3233</v>
      </c>
      <c r="B181" s="65" t="s">
        <v>364</v>
      </c>
      <c r="C181" s="247" t="s">
        <v>365</v>
      </c>
      <c r="D181" s="194">
        <v>33639.31</v>
      </c>
      <c r="E181" s="194">
        <v>26949.68</v>
      </c>
      <c r="F181" s="45">
        <f t="shared" si="26"/>
        <v>80.113652747336388</v>
      </c>
    </row>
    <row r="182" spans="1:6" ht="12.75" customHeight="1" x14ac:dyDescent="0.2">
      <c r="A182" s="63">
        <v>3234</v>
      </c>
      <c r="B182" s="65" t="s">
        <v>366</v>
      </c>
      <c r="C182" s="247" t="s">
        <v>367</v>
      </c>
      <c r="D182" s="194">
        <v>20342.39</v>
      </c>
      <c r="E182" s="194">
        <v>20527.53</v>
      </c>
      <c r="F182" s="45">
        <f t="shared" si="26"/>
        <v>100.91011921411396</v>
      </c>
    </row>
    <row r="183" spans="1:6" ht="12.75" customHeight="1" x14ac:dyDescent="0.2">
      <c r="A183" s="63">
        <v>3235</v>
      </c>
      <c r="B183" s="64" t="s">
        <v>368</v>
      </c>
      <c r="C183" s="247" t="s">
        <v>369</v>
      </c>
      <c r="D183" s="194">
        <v>127980.06</v>
      </c>
      <c r="E183" s="194">
        <v>167572.81</v>
      </c>
      <c r="F183" s="45">
        <f t="shared" si="26"/>
        <v>130.93665528833162</v>
      </c>
    </row>
    <row r="184" spans="1:6" ht="12.75" customHeight="1" x14ac:dyDescent="0.2">
      <c r="A184" s="63">
        <v>3236</v>
      </c>
      <c r="B184" s="64" t="s">
        <v>370</v>
      </c>
      <c r="C184" s="247" t="s">
        <v>371</v>
      </c>
      <c r="D184" s="194">
        <v>0</v>
      </c>
      <c r="E184" s="194">
        <v>11161.61</v>
      </c>
      <c r="F184" s="45" t="str">
        <f t="shared" si="26"/>
        <v>-</v>
      </c>
    </row>
    <row r="185" spans="1:6" ht="12.75" customHeight="1" x14ac:dyDescent="0.2">
      <c r="A185" s="63">
        <v>3237</v>
      </c>
      <c r="B185" s="64" t="s">
        <v>372</v>
      </c>
      <c r="C185" s="247" t="s">
        <v>373</v>
      </c>
      <c r="D185" s="194">
        <v>204428.31</v>
      </c>
      <c r="E185" s="194">
        <v>188576.65</v>
      </c>
      <c r="F185" s="45">
        <f t="shared" si="26"/>
        <v>92.245858707142858</v>
      </c>
    </row>
    <row r="186" spans="1:6" ht="12.75" customHeight="1" x14ac:dyDescent="0.2">
      <c r="A186" s="63">
        <v>3238</v>
      </c>
      <c r="B186" s="64" t="s">
        <v>374</v>
      </c>
      <c r="C186" s="247" t="s">
        <v>375</v>
      </c>
      <c r="D186" s="194">
        <v>18308.98</v>
      </c>
      <c r="E186" s="194">
        <v>30529.13</v>
      </c>
      <c r="F186" s="45">
        <f t="shared" si="26"/>
        <v>166.74402397075096</v>
      </c>
    </row>
    <row r="187" spans="1:6" ht="12.75" customHeight="1" x14ac:dyDescent="0.2">
      <c r="A187" s="63">
        <v>3239</v>
      </c>
      <c r="B187" s="64" t="s">
        <v>376</v>
      </c>
      <c r="C187" s="247" t="s">
        <v>377</v>
      </c>
      <c r="D187" s="194">
        <v>27580.67</v>
      </c>
      <c r="E187" s="194">
        <v>52734.86</v>
      </c>
      <c r="F187" s="45">
        <f t="shared" si="26"/>
        <v>191.20224418043509</v>
      </c>
    </row>
    <row r="188" spans="1:6" ht="12.75" customHeight="1" x14ac:dyDescent="0.2">
      <c r="A188" s="63">
        <v>324</v>
      </c>
      <c r="B188" s="64" t="s">
        <v>378</v>
      </c>
      <c r="C188" s="247" t="s">
        <v>379</v>
      </c>
      <c r="D188" s="194">
        <v>37237.64</v>
      </c>
      <c r="E188" s="194">
        <v>30973.81</v>
      </c>
      <c r="F188" s="45">
        <f t="shared" si="26"/>
        <v>83.178767505137273</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124488.63</v>
      </c>
      <c r="E194" s="60">
        <f t="shared" si="36"/>
        <v>131494.85999999999</v>
      </c>
      <c r="F194" s="45">
        <f t="shared" si="26"/>
        <v>105.6280079554253</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6398.8</v>
      </c>
      <c r="E196" s="194">
        <v>6860.79</v>
      </c>
      <c r="F196" s="45">
        <f t="shared" si="26"/>
        <v>107.2199474901544</v>
      </c>
    </row>
    <row r="197" spans="1:6" ht="12.75" customHeight="1" x14ac:dyDescent="0.2">
      <c r="A197" s="63">
        <v>3293</v>
      </c>
      <c r="B197" s="64" t="s">
        <v>396</v>
      </c>
      <c r="C197" s="247" t="s">
        <v>397</v>
      </c>
      <c r="D197" s="194">
        <v>79802.22</v>
      </c>
      <c r="E197" s="194">
        <v>83754.17</v>
      </c>
      <c r="F197" s="45">
        <f t="shared" si="26"/>
        <v>104.95218052831112</v>
      </c>
    </row>
    <row r="198" spans="1:6" ht="12.75" customHeight="1" x14ac:dyDescent="0.2">
      <c r="A198" s="63">
        <v>3294</v>
      </c>
      <c r="B198" s="64" t="s">
        <v>398</v>
      </c>
      <c r="C198" s="247" t="s">
        <v>399</v>
      </c>
      <c r="D198" s="194">
        <v>20108.849999999999</v>
      </c>
      <c r="E198" s="194">
        <v>19670.349999999999</v>
      </c>
      <c r="F198" s="45">
        <f t="shared" si="26"/>
        <v>97.81936808917466</v>
      </c>
    </row>
    <row r="199" spans="1:6" ht="12.75" customHeight="1" x14ac:dyDescent="0.2">
      <c r="A199" s="63">
        <v>3295</v>
      </c>
      <c r="B199" s="64" t="s">
        <v>400</v>
      </c>
      <c r="C199" s="247" t="s">
        <v>401</v>
      </c>
      <c r="D199" s="194">
        <v>6681.87</v>
      </c>
      <c r="E199" s="194">
        <v>8675.73</v>
      </c>
      <c r="F199" s="45">
        <f t="shared" si="26"/>
        <v>129.83985022156969</v>
      </c>
    </row>
    <row r="200" spans="1:6" ht="12.75" customHeight="1" x14ac:dyDescent="0.2">
      <c r="A200" s="63" t="s">
        <v>402</v>
      </c>
      <c r="B200" s="64" t="s">
        <v>403</v>
      </c>
      <c r="C200" s="247" t="s">
        <v>402</v>
      </c>
      <c r="D200" s="194">
        <v>1276.3499999999999</v>
      </c>
      <c r="E200" s="194">
        <v>0</v>
      </c>
      <c r="F200" s="45">
        <f t="shared" si="26"/>
        <v>0</v>
      </c>
    </row>
    <row r="201" spans="1:6" ht="12.75" customHeight="1" x14ac:dyDescent="0.2">
      <c r="A201" s="63">
        <v>3299</v>
      </c>
      <c r="B201" s="64" t="s">
        <v>404</v>
      </c>
      <c r="C201" s="247" t="s">
        <v>405</v>
      </c>
      <c r="D201" s="194">
        <v>10220.540000000001</v>
      </c>
      <c r="E201" s="194">
        <v>12533.82</v>
      </c>
      <c r="F201" s="45">
        <f t="shared" si="26"/>
        <v>122.63363775299543</v>
      </c>
    </row>
    <row r="202" spans="1:6" ht="12.75" customHeight="1" x14ac:dyDescent="0.2">
      <c r="A202" s="63">
        <v>34</v>
      </c>
      <c r="B202" s="183" t="s">
        <v>406</v>
      </c>
      <c r="C202" s="247" t="s">
        <v>407</v>
      </c>
      <c r="D202" s="60">
        <f t="shared" ref="D202:E202" si="37">D203+D208+D216</f>
        <v>4963.9400000000005</v>
      </c>
      <c r="E202" s="60">
        <f t="shared" si="37"/>
        <v>4405.2599999999993</v>
      </c>
      <c r="F202" s="45">
        <f t="shared" si="26"/>
        <v>88.745230603109604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4963.9400000000005</v>
      </c>
      <c r="E216" s="60">
        <f t="shared" si="40"/>
        <v>4405.2599999999993</v>
      </c>
      <c r="F216" s="45">
        <f t="shared" si="26"/>
        <v>88.745230603109604</v>
      </c>
    </row>
    <row r="217" spans="1:6" ht="12.75" customHeight="1" x14ac:dyDescent="0.2">
      <c r="A217" s="63">
        <v>3431</v>
      </c>
      <c r="B217" s="182" t="s">
        <v>436</v>
      </c>
      <c r="C217" s="247" t="s">
        <v>437</v>
      </c>
      <c r="D217" s="194">
        <v>3467.09</v>
      </c>
      <c r="E217" s="194">
        <v>3547.66</v>
      </c>
      <c r="F217" s="45">
        <f t="shared" si="26"/>
        <v>102.32385083744579</v>
      </c>
    </row>
    <row r="218" spans="1:6" ht="12.75" customHeight="1" x14ac:dyDescent="0.2">
      <c r="A218" s="63">
        <v>3432</v>
      </c>
      <c r="B218" s="65" t="s">
        <v>438</v>
      </c>
      <c r="C218" s="247" t="s">
        <v>439</v>
      </c>
      <c r="D218" s="194">
        <v>597.19000000000005</v>
      </c>
      <c r="E218" s="194">
        <v>842.49</v>
      </c>
      <c r="F218" s="45">
        <f t="shared" si="26"/>
        <v>141.07570454964079</v>
      </c>
    </row>
    <row r="219" spans="1:6" ht="12.75" customHeight="1" x14ac:dyDescent="0.2">
      <c r="A219" s="63">
        <v>3433</v>
      </c>
      <c r="B219" s="65" t="s">
        <v>440</v>
      </c>
      <c r="C219" s="247" t="s">
        <v>441</v>
      </c>
      <c r="D219" s="194">
        <v>899.66</v>
      </c>
      <c r="E219" s="194">
        <v>15.11</v>
      </c>
      <c r="F219" s="45">
        <f t="shared" si="26"/>
        <v>1.6795233754974099</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50746.63</v>
      </c>
      <c r="E230" s="60">
        <f>E231+E234+E237+E242+E246+E250+E254+E257</f>
        <v>391585.36</v>
      </c>
      <c r="F230" s="45">
        <f t="shared" ref="F230:F245" si="44">IF(D230&lt;&gt;0,IF(E230/D230&gt;=100,"&gt;&gt;100",E230/D230*100),"-")</f>
        <v>771.64800894167752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161163.63</v>
      </c>
      <c r="F234" s="45" t="str">
        <f t="shared" si="44"/>
        <v>-</v>
      </c>
    </row>
    <row r="235" spans="1:6" ht="12.75" customHeight="1" x14ac:dyDescent="0.2">
      <c r="A235" s="63">
        <v>3621</v>
      </c>
      <c r="B235" s="65" t="s">
        <v>472</v>
      </c>
      <c r="C235" s="247" t="s">
        <v>473</v>
      </c>
      <c r="D235" s="194">
        <v>0</v>
      </c>
      <c r="E235" s="194">
        <v>161163.63</v>
      </c>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75593.5</v>
      </c>
      <c r="F254" s="45" t="str">
        <f t="shared" ref="F254:F261" si="53">IF(D254&lt;&gt;0,IF(E254/D254&gt;=100,"&gt;&gt;100",E254/D254*100),"-")</f>
        <v>-</v>
      </c>
    </row>
    <row r="255" spans="1:6" ht="12.75" customHeight="1" x14ac:dyDescent="0.2">
      <c r="A255" s="63" t="s">
        <v>509</v>
      </c>
      <c r="B255" s="64" t="s">
        <v>154</v>
      </c>
      <c r="C255" s="247" t="s">
        <v>509</v>
      </c>
      <c r="D255" s="194">
        <v>0</v>
      </c>
      <c r="E255" s="194">
        <v>75593.5</v>
      </c>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50746.63</v>
      </c>
      <c r="E257" s="60">
        <f t="shared" si="54"/>
        <v>154828.22999999998</v>
      </c>
      <c r="F257" s="45">
        <f t="shared" si="53"/>
        <v>305.10051603426666</v>
      </c>
    </row>
    <row r="258" spans="1:6" ht="12.75" customHeight="1" x14ac:dyDescent="0.2">
      <c r="A258" s="63" t="s">
        <v>513</v>
      </c>
      <c r="B258" s="64" t="s">
        <v>159</v>
      </c>
      <c r="C258" s="247" t="s">
        <v>513</v>
      </c>
      <c r="D258" s="194">
        <v>50746.63</v>
      </c>
      <c r="E258" s="194">
        <v>51530.39</v>
      </c>
      <c r="F258" s="45">
        <f t="shared" si="53"/>
        <v>101.54445723785008</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v>103297.84</v>
      </c>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2434.8199999999997</v>
      </c>
      <c r="E262" s="60">
        <f t="shared" si="55"/>
        <v>3444.9700000000003</v>
      </c>
      <c r="F262" s="45">
        <f t="shared" ref="F262:F268" si="56">IF(D262&lt;&gt;0,IF(E262/D262&gt;=100,"&gt;&gt;100",E262/D262*100),"-")</f>
        <v>141.48766643940829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2434.8199999999997</v>
      </c>
      <c r="E269" s="60">
        <f t="shared" si="58"/>
        <v>3444.9700000000003</v>
      </c>
      <c r="F269" s="45">
        <f t="shared" ref="F269:F272" si="59">IF(D269&lt;&gt;0,IF(E269/D269&gt;=100,"&gt;&gt;100",E269/D269*100),"-")</f>
        <v>141.48766643940829</v>
      </c>
    </row>
    <row r="270" spans="1:6" ht="12.75" customHeight="1" x14ac:dyDescent="0.2">
      <c r="A270" s="63">
        <v>3721</v>
      </c>
      <c r="B270" s="65" t="s">
        <v>533</v>
      </c>
      <c r="C270" s="247" t="s">
        <v>534</v>
      </c>
      <c r="D270" s="194">
        <v>1397.87</v>
      </c>
      <c r="E270" s="194">
        <v>1157.53</v>
      </c>
      <c r="F270" s="45">
        <f t="shared" si="59"/>
        <v>82.806698763118177</v>
      </c>
    </row>
    <row r="271" spans="1:6" ht="12.75" customHeight="1" x14ac:dyDescent="0.2">
      <c r="A271" s="63">
        <v>3722</v>
      </c>
      <c r="B271" s="65" t="s">
        <v>535</v>
      </c>
      <c r="C271" s="247" t="s">
        <v>536</v>
      </c>
      <c r="D271" s="194">
        <v>1036.95</v>
      </c>
      <c r="E271" s="194">
        <v>2287.44</v>
      </c>
      <c r="F271" s="45">
        <f t="shared" si="59"/>
        <v>220.59308549110369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1451.25</v>
      </c>
      <c r="E273" s="60">
        <f t="shared" si="60"/>
        <v>0</v>
      </c>
      <c r="F273" s="45">
        <f t="shared" ref="F273:F277" si="61">IF(D273&lt;&gt;0,IF(E273/D273&gt;=100,"&gt;&gt;100",E273/D273*100),"-")</f>
        <v>0</v>
      </c>
    </row>
    <row r="274" spans="1:6" ht="12.75" customHeight="1" x14ac:dyDescent="0.2">
      <c r="A274" s="63">
        <v>381</v>
      </c>
      <c r="B274" s="64" t="s">
        <v>541</v>
      </c>
      <c r="C274" s="247" t="s">
        <v>542</v>
      </c>
      <c r="D274" s="60">
        <f t="shared" ref="D274:E274" si="62">SUM(D275:D277)</f>
        <v>1451.25</v>
      </c>
      <c r="E274" s="60">
        <f t="shared" si="62"/>
        <v>0</v>
      </c>
      <c r="F274" s="45">
        <f t="shared" si="61"/>
        <v>0</v>
      </c>
    </row>
    <row r="275" spans="1:6" ht="12.75" customHeight="1" x14ac:dyDescent="0.2">
      <c r="A275" s="63">
        <v>3811</v>
      </c>
      <c r="B275" s="64" t="s">
        <v>543</v>
      </c>
      <c r="C275" s="247" t="s">
        <v>544</v>
      </c>
      <c r="D275" s="194">
        <v>1451.25</v>
      </c>
      <c r="E275" s="194"/>
      <c r="F275" s="45">
        <f t="shared" si="61"/>
        <v>0</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6315933.9000000004</v>
      </c>
      <c r="E299" s="60">
        <f>E152-E297+E298</f>
        <v>7661362.7199999988</v>
      </c>
      <c r="F299" s="45">
        <f t="shared" si="68"/>
        <v>121.30213585674161</v>
      </c>
    </row>
    <row r="300" spans="1:6" ht="12.75" customHeight="1" x14ac:dyDescent="0.2">
      <c r="A300" s="63" t="s">
        <v>582</v>
      </c>
      <c r="B300" s="64" t="s">
        <v>593</v>
      </c>
      <c r="C300" s="247" t="s">
        <v>594</v>
      </c>
      <c r="D300" s="60">
        <f>IF(D6&gt;=D299,D6-D299,0)</f>
        <v>590483.76999999955</v>
      </c>
      <c r="E300" s="60">
        <f>IF(E6&gt;=E299,E6-E299,0)</f>
        <v>0</v>
      </c>
      <c r="F300" s="45">
        <f t="shared" si="68"/>
        <v>0</v>
      </c>
    </row>
    <row r="301" spans="1:6" ht="12.75" customHeight="1" x14ac:dyDescent="0.2">
      <c r="A301" s="63" t="s">
        <v>582</v>
      </c>
      <c r="B301" s="64" t="s">
        <v>595</v>
      </c>
      <c r="C301" s="247" t="s">
        <v>596</v>
      </c>
      <c r="D301" s="60">
        <f>IF(D299&gt;=D6,D299-D6,0)</f>
        <v>0</v>
      </c>
      <c r="E301" s="60">
        <f>IF(E299&gt;=E6,E299-E6,0)</f>
        <v>157824.39999999944</v>
      </c>
      <c r="F301" s="45" t="str">
        <f t="shared" si="68"/>
        <v>-</v>
      </c>
    </row>
    <row r="302" spans="1:6" ht="12.75" customHeight="1" x14ac:dyDescent="0.2">
      <c r="A302" s="63">
        <v>92211</v>
      </c>
      <c r="B302" s="64" t="s">
        <v>597</v>
      </c>
      <c r="C302" s="247" t="s">
        <v>598</v>
      </c>
      <c r="D302" s="194">
        <v>331738.23</v>
      </c>
      <c r="E302" s="194">
        <v>574120.91</v>
      </c>
      <c r="F302" s="45">
        <f t="shared" si="68"/>
        <v>173.06443999535418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251244.57</v>
      </c>
      <c r="E304" s="194">
        <v>1679703.15</v>
      </c>
      <c r="F304" s="45">
        <f t="shared" si="68"/>
        <v>668.55301589204487</v>
      </c>
    </row>
    <row r="305" spans="1:6" ht="12" x14ac:dyDescent="0.2">
      <c r="A305" s="63">
        <v>9661</v>
      </c>
      <c r="B305" s="220" t="s">
        <v>603</v>
      </c>
      <c r="C305" s="247" t="s">
        <v>604</v>
      </c>
      <c r="D305" s="194">
        <v>251244.57</v>
      </c>
      <c r="E305" s="194">
        <v>101062.09</v>
      </c>
      <c r="F305" s="45">
        <f t="shared" si="68"/>
        <v>40.22458674430257</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40822.959999999999</v>
      </c>
      <c r="E360" s="60">
        <f t="shared" si="86"/>
        <v>76528.72</v>
      </c>
      <c r="F360" s="45">
        <f t="shared" si="72"/>
        <v>187.46489720490626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40822.959999999999</v>
      </c>
      <c r="E373" s="60">
        <f t="shared" si="90"/>
        <v>76528.72</v>
      </c>
      <c r="F373" s="45">
        <f t="shared" si="72"/>
        <v>187.46489720490626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33582.879999999997</v>
      </c>
      <c r="E379" s="60">
        <f t="shared" si="92"/>
        <v>68372.259999999995</v>
      </c>
      <c r="F379" s="45">
        <f t="shared" si="72"/>
        <v>203.59260432696661</v>
      </c>
    </row>
    <row r="380" spans="1:6" ht="12.75" customHeight="1" x14ac:dyDescent="0.2">
      <c r="A380" s="63">
        <v>4221</v>
      </c>
      <c r="B380" s="64" t="s">
        <v>648</v>
      </c>
      <c r="C380" s="247" t="s">
        <v>740</v>
      </c>
      <c r="D380" s="194">
        <v>27759.03</v>
      </c>
      <c r="E380" s="194">
        <v>56427.07</v>
      </c>
      <c r="F380" s="45">
        <f t="shared" si="72"/>
        <v>203.27464612416213</v>
      </c>
    </row>
    <row r="381" spans="1:6" ht="12.75" customHeight="1" x14ac:dyDescent="0.2">
      <c r="A381" s="63">
        <v>4222</v>
      </c>
      <c r="B381" s="64" t="s">
        <v>741</v>
      </c>
      <c r="C381" s="247" t="s">
        <v>742</v>
      </c>
      <c r="D381" s="194">
        <v>1907.85</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v>1239.99</v>
      </c>
      <c r="F385" s="45" t="str">
        <f t="shared" si="72"/>
        <v>-</v>
      </c>
    </row>
    <row r="386" spans="1:6" ht="12.75" customHeight="1" x14ac:dyDescent="0.2">
      <c r="A386" s="63">
        <v>4227</v>
      </c>
      <c r="B386" s="183" t="s">
        <v>660</v>
      </c>
      <c r="C386" s="247" t="s">
        <v>747</v>
      </c>
      <c r="D386" s="194">
        <v>3916</v>
      </c>
      <c r="E386" s="194">
        <v>10705.2</v>
      </c>
      <c r="F386" s="45">
        <f t="shared" si="72"/>
        <v>273.37078651685391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7240.08</v>
      </c>
      <c r="E393" s="60">
        <f t="shared" si="94"/>
        <v>8156.46</v>
      </c>
      <c r="F393" s="45">
        <f t="shared" si="72"/>
        <v>112.65704246361918</v>
      </c>
    </row>
    <row r="394" spans="1:6" ht="12.75" customHeight="1" x14ac:dyDescent="0.2">
      <c r="A394" s="63">
        <v>4241</v>
      </c>
      <c r="B394" s="64" t="s">
        <v>757</v>
      </c>
      <c r="C394" s="247" t="s">
        <v>758</v>
      </c>
      <c r="D394" s="194">
        <v>7240.08</v>
      </c>
      <c r="E394" s="194">
        <v>8156.46</v>
      </c>
      <c r="F394" s="45">
        <f t="shared" si="72"/>
        <v>112.65704246361918</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40822.959999999999</v>
      </c>
      <c r="E418" s="60">
        <f t="shared" si="102"/>
        <v>76528.72</v>
      </c>
      <c r="F418" s="45">
        <f t="shared" si="72"/>
        <v>187.46489720490626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6906417.6699999999</v>
      </c>
      <c r="E422" s="60">
        <f>E6+E308</f>
        <v>7503538.3199999994</v>
      </c>
      <c r="F422" s="45">
        <f t="shared" si="72"/>
        <v>108.64588095495242</v>
      </c>
    </row>
    <row r="423" spans="1:6" ht="12.75" customHeight="1" x14ac:dyDescent="0.2">
      <c r="A423" s="63" t="s">
        <v>582</v>
      </c>
      <c r="B423" s="64" t="s">
        <v>805</v>
      </c>
      <c r="C423" s="247" t="s">
        <v>806</v>
      </c>
      <c r="D423" s="60">
        <f t="shared" ref="D423:E423" si="103">D299+D360</f>
        <v>6356756.8600000003</v>
      </c>
      <c r="E423" s="60">
        <f t="shared" si="103"/>
        <v>7737891.4399999985</v>
      </c>
      <c r="F423" s="45">
        <f t="shared" si="72"/>
        <v>121.72703173045379</v>
      </c>
    </row>
    <row r="424" spans="1:6" ht="12.75" customHeight="1" x14ac:dyDescent="0.2">
      <c r="A424" s="63" t="s">
        <v>582</v>
      </c>
      <c r="B424" s="64" t="s">
        <v>807</v>
      </c>
      <c r="C424" s="247" t="s">
        <v>808</v>
      </c>
      <c r="D424" s="60">
        <f t="shared" ref="D424:E424" si="104">IF(D422&gt;=D423,D422-D423,0)</f>
        <v>549660.80999999959</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234353.11999999918</v>
      </c>
      <c r="F425" s="45" t="str">
        <f t="shared" si="72"/>
        <v>-</v>
      </c>
    </row>
    <row r="426" spans="1:6" ht="12.75" customHeight="1" x14ac:dyDescent="0.2">
      <c r="A426" s="251" t="s">
        <v>811</v>
      </c>
      <c r="B426" s="183" t="s">
        <v>812</v>
      </c>
      <c r="C426" s="252" t="s">
        <v>813</v>
      </c>
      <c r="D426" s="60">
        <f t="shared" ref="D426:E426" si="106">IF(D302-D303+D419-D420&gt;=0,D302-D303+D419-D420,0)</f>
        <v>331738.23</v>
      </c>
      <c r="E426" s="60">
        <f t="shared" si="106"/>
        <v>574120.91</v>
      </c>
      <c r="F426" s="45">
        <f t="shared" si="72"/>
        <v>173.06443999535418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251244.57</v>
      </c>
      <c r="E428" s="81">
        <f t="shared" si="108"/>
        <v>1679703.15</v>
      </c>
      <c r="F428" s="61">
        <f t="shared" si="72"/>
        <v>668.55301589204487</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6906417.6699999999</v>
      </c>
      <c r="E643" s="60">
        <f>E422+E430</f>
        <v>7503538.3199999994</v>
      </c>
      <c r="F643" s="45">
        <f t="shared" si="109"/>
        <v>108.64588095495242</v>
      </c>
    </row>
    <row r="644" spans="1:6" ht="12.75" customHeight="1" x14ac:dyDescent="0.2">
      <c r="A644" s="63" t="s">
        <v>582</v>
      </c>
      <c r="B644" s="64" t="s">
        <v>1238</v>
      </c>
      <c r="C644" s="247" t="s">
        <v>1239</v>
      </c>
      <c r="D644" s="60">
        <f>D423+D535</f>
        <v>6356756.8600000003</v>
      </c>
      <c r="E644" s="60">
        <f>E423+E535</f>
        <v>7737891.4399999985</v>
      </c>
      <c r="F644" s="45">
        <f t="shared" si="109"/>
        <v>121.72703173045379</v>
      </c>
    </row>
    <row r="645" spans="1:6" ht="12.75" customHeight="1" x14ac:dyDescent="0.2">
      <c r="A645" s="63" t="s">
        <v>582</v>
      </c>
      <c r="B645" s="64" t="s">
        <v>1240</v>
      </c>
      <c r="C645" s="247" t="s">
        <v>1241</v>
      </c>
      <c r="D645" s="60">
        <f t="shared" ref="D645:E645" si="163">IF(D643&gt;=D644,D643-D644,0)</f>
        <v>549660.80999999959</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234353.11999999918</v>
      </c>
      <c r="F646" s="45" t="str">
        <f t="shared" si="109"/>
        <v>-</v>
      </c>
    </row>
    <row r="647" spans="1:6" ht="24" x14ac:dyDescent="0.2">
      <c r="A647" s="251" t="s">
        <v>1244</v>
      </c>
      <c r="B647" s="64" t="s">
        <v>1245</v>
      </c>
      <c r="C647" s="252" t="s">
        <v>1244</v>
      </c>
      <c r="D647" s="60">
        <f>IF(D426-D427+D641-D642&gt;=0,D426-D427+D641-D642,0)</f>
        <v>331738.23</v>
      </c>
      <c r="E647" s="60">
        <f>IF(E426-E427+E641-E642&gt;=0,E426-E427+E641-E642,0)</f>
        <v>574120.91</v>
      </c>
      <c r="F647" s="45">
        <f t="shared" si="109"/>
        <v>173.06443999535418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881399.03999999957</v>
      </c>
      <c r="E649" s="60">
        <f t="shared" si="165"/>
        <v>339767.79000000085</v>
      </c>
      <c r="F649" s="45">
        <f t="shared" si="109"/>
        <v>38.548690726960743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395223.11</v>
      </c>
      <c r="E651" s="196">
        <v>2432.15</v>
      </c>
      <c r="F651" s="61">
        <f t="shared" si="109"/>
        <v>0.61538658506077748</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1269089.47</v>
      </c>
      <c r="E653" s="194">
        <v>1494141.82</v>
      </c>
      <c r="F653" s="45">
        <f t="shared" ref="F653:F740" si="167">IF(D653&lt;&gt;0,IF(E653/D653&gt;=100,"&gt;&gt;100",E653/D653*100),"-")</f>
        <v>117.73337146986178</v>
      </c>
    </row>
    <row r="654" spans="1:6" ht="12.75" customHeight="1" x14ac:dyDescent="0.2">
      <c r="A654" s="63" t="s">
        <v>1257</v>
      </c>
      <c r="B654" s="64" t="s">
        <v>1258</v>
      </c>
      <c r="C654" s="247" t="s">
        <v>1257</v>
      </c>
      <c r="D654" s="194">
        <v>5130076.5999999996</v>
      </c>
      <c r="E654" s="194">
        <v>3971070.36</v>
      </c>
      <c r="F654" s="45">
        <f t="shared" si="167"/>
        <v>77.407623114243563</v>
      </c>
    </row>
    <row r="655" spans="1:6" ht="12.75" customHeight="1" x14ac:dyDescent="0.2">
      <c r="A655" s="63" t="s">
        <v>1259</v>
      </c>
      <c r="B655" s="64" t="s">
        <v>1260</v>
      </c>
      <c r="C655" s="247" t="s">
        <v>1259</v>
      </c>
      <c r="D655" s="194">
        <v>4905024.25</v>
      </c>
      <c r="E655" s="194">
        <v>3822435.16</v>
      </c>
      <c r="F655" s="45">
        <f t="shared" si="167"/>
        <v>77.928975784370493</v>
      </c>
    </row>
    <row r="656" spans="1:6" ht="24" x14ac:dyDescent="0.2">
      <c r="A656" s="63">
        <v>11</v>
      </c>
      <c r="B656" s="64" t="s">
        <v>1261</v>
      </c>
      <c r="C656" s="247" t="s">
        <v>1262</v>
      </c>
      <c r="D656" s="60">
        <f t="shared" ref="D656:E656" si="168">+D653+D654-D655</f>
        <v>1494141.8199999994</v>
      </c>
      <c r="E656" s="60">
        <f t="shared" si="168"/>
        <v>1642777.0199999996</v>
      </c>
      <c r="F656" s="45">
        <f t="shared" si="167"/>
        <v>109.94786425293954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111</v>
      </c>
      <c r="E658" s="253">
        <v>121</v>
      </c>
      <c r="F658" s="45">
        <f t="shared" si="167"/>
        <v>109.00900900900901</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91</v>
      </c>
      <c r="E660" s="253">
        <v>96</v>
      </c>
      <c r="F660" s="45">
        <f t="shared" si="167"/>
        <v>105.4945054945055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500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1600</v>
      </c>
      <c r="E703" s="192">
        <v>83956.93</v>
      </c>
      <c r="F703" s="71">
        <f t="shared" si="167"/>
        <v>5247.3081249999996</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1240679.97</v>
      </c>
      <c r="E724" s="192">
        <v>1551599.25</v>
      </c>
      <c r="F724" s="71">
        <f t="shared" si="167"/>
        <v>125.06039329384836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253.1</v>
      </c>
      <c r="E726" s="192">
        <v>294.39999999999998</v>
      </c>
      <c r="F726" s="71">
        <f t="shared" si="167"/>
        <v>116.3176610035559</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2327.7199999999998</v>
      </c>
      <c r="E732" s="192">
        <v>3389.73</v>
      </c>
      <c r="F732" s="71">
        <f t="shared" si="167"/>
        <v>145.62447373395426</v>
      </c>
    </row>
    <row r="733" spans="1:6" ht="12.75" customHeight="1" x14ac:dyDescent="0.2">
      <c r="A733" s="70">
        <v>31215</v>
      </c>
      <c r="B733" s="65" t="s">
        <v>1396</v>
      </c>
      <c r="C733" s="278" t="s">
        <v>1397</v>
      </c>
      <c r="D733" s="192">
        <v>3090.08</v>
      </c>
      <c r="E733" s="192">
        <v>3090.08</v>
      </c>
      <c r="F733" s="71">
        <f t="shared" si="167"/>
        <v>100</v>
      </c>
    </row>
    <row r="734" spans="1:6" ht="12.75" customHeight="1" x14ac:dyDescent="0.2">
      <c r="A734" s="70">
        <v>32121</v>
      </c>
      <c r="B734" s="65" t="s">
        <v>1398</v>
      </c>
      <c r="C734" s="278" t="s">
        <v>1399</v>
      </c>
      <c r="D734" s="192">
        <v>51078.18</v>
      </c>
      <c r="E734" s="192">
        <v>56523.6</v>
      </c>
      <c r="F734" s="71">
        <f t="shared" si="167"/>
        <v>110.660951506103</v>
      </c>
    </row>
    <row r="735" spans="1:6" ht="12.75" customHeight="1" x14ac:dyDescent="0.2">
      <c r="A735" s="63" t="s">
        <v>1400</v>
      </c>
      <c r="B735" s="64" t="s">
        <v>1401</v>
      </c>
      <c r="C735" s="247" t="s">
        <v>1400</v>
      </c>
      <c r="D735" s="194">
        <v>10599.96</v>
      </c>
      <c r="E735" s="194">
        <v>10599.96</v>
      </c>
      <c r="F735" s="45">
        <f t="shared" si="167"/>
        <v>100</v>
      </c>
    </row>
    <row r="736" spans="1:6" ht="12.75" customHeight="1" x14ac:dyDescent="0.2">
      <c r="A736" s="63" t="s">
        <v>1402</v>
      </c>
      <c r="B736" s="64" t="s">
        <v>1403</v>
      </c>
      <c r="C736" s="247" t="s">
        <v>1402</v>
      </c>
      <c r="D736" s="194">
        <v>0</v>
      </c>
      <c r="E736" s="194">
        <v>10449.11</v>
      </c>
      <c r="F736" s="45" t="str">
        <f t="shared" si="167"/>
        <v>-</v>
      </c>
    </row>
    <row r="737" spans="1:6" ht="12.75" customHeight="1" x14ac:dyDescent="0.2">
      <c r="A737" s="63" t="s">
        <v>1404</v>
      </c>
      <c r="B737" s="64" t="s">
        <v>1405</v>
      </c>
      <c r="C737" s="247" t="s">
        <v>1404</v>
      </c>
      <c r="D737" s="194">
        <v>55115.51</v>
      </c>
      <c r="E737" s="194">
        <v>23750.34</v>
      </c>
      <c r="F737" s="45">
        <f t="shared" si="167"/>
        <v>43.091935464264054</v>
      </c>
    </row>
    <row r="738" spans="1:6" ht="12.75" customHeight="1" x14ac:dyDescent="0.2">
      <c r="A738" s="63" t="s">
        <v>1406</v>
      </c>
      <c r="B738" s="64" t="s">
        <v>1407</v>
      </c>
      <c r="C738" s="247" t="s">
        <v>1406</v>
      </c>
      <c r="D738" s="194">
        <v>42236.81</v>
      </c>
      <c r="E738" s="194">
        <v>85891.18</v>
      </c>
      <c r="F738" s="45">
        <f t="shared" si="167"/>
        <v>203.35621937357487</v>
      </c>
    </row>
    <row r="739" spans="1:6" ht="12.75" customHeight="1" x14ac:dyDescent="0.2">
      <c r="A739" s="70" t="s">
        <v>1408</v>
      </c>
      <c r="B739" s="65" t="s">
        <v>1409</v>
      </c>
      <c r="C739" s="278" t="s">
        <v>1408</v>
      </c>
      <c r="D739" s="192">
        <v>19593.07</v>
      </c>
      <c r="E739" s="192">
        <v>21821.49</v>
      </c>
      <c r="F739" s="71">
        <f t="shared" si="167"/>
        <v>111.37351114450161</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5890</v>
      </c>
      <c r="E742" s="192">
        <v>6351.99</v>
      </c>
      <c r="F742" s="71">
        <f t="shared" si="169"/>
        <v>107.84363327674022</v>
      </c>
    </row>
    <row r="743" spans="1:6" ht="12.75" customHeight="1" x14ac:dyDescent="0.2">
      <c r="A743" s="70" t="s">
        <v>1416</v>
      </c>
      <c r="B743" s="65" t="s">
        <v>1417</v>
      </c>
      <c r="C743" s="277" t="s">
        <v>1416</v>
      </c>
      <c r="D743" s="192"/>
      <c r="E743" s="192">
        <v>15053.64</v>
      </c>
      <c r="F743" s="71" t="str">
        <f t="shared" ref="F743:F744" si="170">IF(D743&lt;&gt;0,IF(E743/D743&gt;=100,"&gt;&gt;100",E743/D743*100),"-")</f>
        <v>-</v>
      </c>
    </row>
    <row r="744" spans="1:6" ht="12.75" customHeight="1" x14ac:dyDescent="0.2">
      <c r="A744" s="70" t="s">
        <v>1418</v>
      </c>
      <c r="B744" s="65" t="s">
        <v>1419</v>
      </c>
      <c r="C744" s="277" t="s">
        <v>1418</v>
      </c>
      <c r="D744" s="192"/>
      <c r="E744" s="192">
        <v>8476.9500000000007</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v>25783.99</v>
      </c>
      <c r="F818" s="71" t="str">
        <f t="shared" si="169"/>
        <v>-</v>
      </c>
    </row>
    <row r="819" spans="1:6" ht="24" x14ac:dyDescent="0.2">
      <c r="A819" s="70" t="s">
        <v>1567</v>
      </c>
      <c r="B819" s="65" t="s">
        <v>1568</v>
      </c>
      <c r="C819" s="278" t="s">
        <v>1567</v>
      </c>
      <c r="D819" s="192">
        <v>0</v>
      </c>
      <c r="E819" s="192">
        <v>29839.15</v>
      </c>
      <c r="F819" s="71" t="str">
        <f t="shared" si="169"/>
        <v>-</v>
      </c>
    </row>
    <row r="820" spans="1:6" ht="24" x14ac:dyDescent="0.2">
      <c r="A820" s="70" t="s">
        <v>1569</v>
      </c>
      <c r="B820" s="65" t="s">
        <v>1570</v>
      </c>
      <c r="C820" s="278" t="s">
        <v>1569</v>
      </c>
      <c r="D820" s="192">
        <v>0</v>
      </c>
      <c r="E820" s="192">
        <v>19970.36</v>
      </c>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1397.87</v>
      </c>
      <c r="E850" s="194">
        <v>1157.53</v>
      </c>
      <c r="F850" s="45">
        <f t="shared" si="169"/>
        <v>82.806698763118177</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963.04</v>
      </c>
      <c r="E853" s="194">
        <v>1358.24</v>
      </c>
      <c r="F853" s="45">
        <f t="shared" si="169"/>
        <v>141.03671706263498</v>
      </c>
    </row>
    <row r="854" spans="1:6" ht="12.75" customHeight="1" x14ac:dyDescent="0.2">
      <c r="A854" s="63" t="s">
        <v>1636</v>
      </c>
      <c r="B854" s="64" t="s">
        <v>1637</v>
      </c>
      <c r="C854" s="247" t="s">
        <v>1636</v>
      </c>
      <c r="D854" s="194">
        <v>73.91</v>
      </c>
      <c r="E854" s="194">
        <v>929.2</v>
      </c>
      <c r="F854" s="45">
        <f t="shared" si="169"/>
        <v>1257.2047084291708</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1451.25</v>
      </c>
      <c r="E856" s="194"/>
      <c r="F856" s="45">
        <f t="shared" si="169"/>
        <v>0</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2" zoomScaleNormal="100" workbookViewId="0">
      <selection activeCell="E255" sqref="E25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4578681.45</v>
      </c>
      <c r="E6" s="180">
        <f t="shared" si="0"/>
        <v>5475703.4699999997</v>
      </c>
      <c r="F6" s="181">
        <f t="shared" ref="F6:F298" si="1">IF(D6&gt;0,IF(E6/D6&gt;=100,"&gt;&gt;100",E6/D6*100),"-")</f>
        <v>119.5912738153033</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2417915.42</v>
      </c>
      <c r="E7" s="79">
        <f t="shared" si="2"/>
        <v>2131123.5</v>
      </c>
      <c r="F7" s="71">
        <f t="shared" si="1"/>
        <v>88.138877082805493</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1697008.98</v>
      </c>
      <c r="E8" s="79">
        <f>E9+E10-E11</f>
        <v>1671218.34</v>
      </c>
      <c r="F8" s="71">
        <f t="shared" si="1"/>
        <v>98.480229609627642</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2432003.54</v>
      </c>
      <c r="E10" s="192">
        <v>2432003.54</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734994.56</v>
      </c>
      <c r="E11" s="192">
        <v>760785.2</v>
      </c>
      <c r="F11" s="71">
        <f t="shared" si="1"/>
        <v>103.50895658329769</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720906.44</v>
      </c>
      <c r="E12" s="79">
        <f t="shared" si="3"/>
        <v>459905.16000000003</v>
      </c>
      <c r="F12" s="71">
        <f t="shared" si="1"/>
        <v>63.795401799989484</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33491.1</v>
      </c>
      <c r="E13" s="79">
        <f t="shared" si="4"/>
        <v>32991.229999999996</v>
      </c>
      <c r="F13" s="71">
        <f t="shared" si="1"/>
        <v>98.507454219180616</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39989.379999999997</v>
      </c>
      <c r="E14" s="192">
        <v>39989.379999999997</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6498.28</v>
      </c>
      <c r="E18" s="192">
        <v>6998.15</v>
      </c>
      <c r="F18" s="71">
        <f t="shared" si="1"/>
        <v>107.69234320466339</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81681.010000000009</v>
      </c>
      <c r="E19" s="79">
        <f t="shared" si="5"/>
        <v>103785.57000000007</v>
      </c>
      <c r="F19" s="71">
        <f t="shared" si="1"/>
        <v>127.06205518271634</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967807.44</v>
      </c>
      <c r="E20" s="192">
        <v>1024234.51</v>
      </c>
      <c r="F20" s="71">
        <f t="shared" si="1"/>
        <v>105.83040258504317</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128343.43</v>
      </c>
      <c r="E21" s="192">
        <v>128343.43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41576.83</v>
      </c>
      <c r="E22" s="192">
        <v>41576.83</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27904.07</v>
      </c>
      <c r="E24" s="192">
        <v>27904.07</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34482.31</v>
      </c>
      <c r="E25" s="192">
        <v>35722.300000000003</v>
      </c>
      <c r="F25" s="71">
        <f t="shared" si="1"/>
        <v>103.59601778419139</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3916</v>
      </c>
      <c r="E26" s="192">
        <v>12168.55</v>
      </c>
      <c r="F26" s="71">
        <f t="shared" si="1"/>
        <v>310.73927477017367</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1122349.07</v>
      </c>
      <c r="E28" s="192">
        <v>1166164.1200000001</v>
      </c>
      <c r="F28" s="71">
        <f t="shared" si="1"/>
        <v>103.90387012126271</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605734.32999999996</v>
      </c>
      <c r="E35" s="79">
        <f t="shared" si="7"/>
        <v>323128.36</v>
      </c>
      <c r="F35" s="71">
        <f t="shared" si="1"/>
        <v>53.344897919191737</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605734.32999999996</v>
      </c>
      <c r="E36" s="192">
        <v>323128.36</v>
      </c>
      <c r="F36" s="71">
        <f t="shared" si="1"/>
        <v>53.344897919191737</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11827.79</v>
      </c>
      <c r="E47" s="192">
        <v>11827.79</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11827.79</v>
      </c>
      <c r="E50" s="192">
        <v>11827.79</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126653.05</v>
      </c>
      <c r="E54" s="192">
        <v>133072.21</v>
      </c>
      <c r="F54" s="71">
        <f t="shared" si="1"/>
        <v>105.0683027372811</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126653.05</v>
      </c>
      <c r="E55" s="192">
        <v>133072.21</v>
      </c>
      <c r="F55" s="71">
        <f t="shared" si="1"/>
        <v>105.0683027372811</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2160766.0300000003</v>
      </c>
      <c r="E69" s="79">
        <f>E70+E82+E88+E119+E135+E147+E165+E171</f>
        <v>3344579.9699999997</v>
      </c>
      <c r="F69" s="71">
        <f t="shared" si="1"/>
        <v>154.78677115263605</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1494141.82</v>
      </c>
      <c r="E70" s="79">
        <f t="shared" si="12"/>
        <v>1642777.02</v>
      </c>
      <c r="F70" s="71">
        <f t="shared" si="1"/>
        <v>109.94786425293952</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1494141.82</v>
      </c>
      <c r="E71" s="79">
        <f t="shared" si="13"/>
        <v>1642777.02</v>
      </c>
      <c r="F71" s="71">
        <f t="shared" si="1"/>
        <v>109.94786425293952</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1494141.82</v>
      </c>
      <c r="E73" s="192">
        <v>1642777.02</v>
      </c>
      <c r="F73" s="71">
        <f t="shared" si="1"/>
        <v>109.94786425293952</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11999.529999999999</v>
      </c>
      <c r="E82" s="79">
        <f>SUM(E83:E85)-E86+E87</f>
        <v>11697.470000000001</v>
      </c>
      <c r="F82" s="71">
        <f t="shared" si="1"/>
        <v>97.482734740444016</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625.04</v>
      </c>
      <c r="E84" s="192">
        <v>0</v>
      </c>
      <c r="F84" s="71">
        <f t="shared" si="1"/>
        <v>0</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390.17</v>
      </c>
      <c r="E85" s="192">
        <v>4186.63</v>
      </c>
      <c r="F85" s="71">
        <f t="shared" si="1"/>
        <v>1073.0271420150191</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10984.32</v>
      </c>
      <c r="E87" s="192">
        <v>7510.84</v>
      </c>
      <c r="F87" s="71">
        <f t="shared" si="1"/>
        <v>68.377833129406284</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7326.3</v>
      </c>
      <c r="E135" s="79">
        <f t="shared" si="21"/>
        <v>7326.3</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7326.3</v>
      </c>
      <c r="E136" s="79">
        <f t="shared" si="22"/>
        <v>7326.3</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7326.3</v>
      </c>
      <c r="E140" s="192">
        <v>7326.3</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252075.27</v>
      </c>
      <c r="E147" s="79">
        <f t="shared" si="24"/>
        <v>1680347.0299999998</v>
      </c>
      <c r="F147" s="71">
        <f t="shared" si="1"/>
        <v>666.60526833909569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1578641.0599999998</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1539720.43</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38920.629999999997</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253170.24</v>
      </c>
      <c r="E161" s="192">
        <v>102800.94</v>
      </c>
      <c r="F161" s="71">
        <f t="shared" si="1"/>
        <v>40.605459788638662</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1094.97</v>
      </c>
      <c r="E164" s="192">
        <v>1094.97</v>
      </c>
      <c r="F164" s="71">
        <f t="shared" si="1"/>
        <v>100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395223.11</v>
      </c>
      <c r="E171" s="79">
        <f t="shared" si="27"/>
        <v>2432.15</v>
      </c>
      <c r="F171" s="71">
        <f t="shared" si="1"/>
        <v>0.61538658506077748</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3410.82</v>
      </c>
      <c r="E172" s="192">
        <v>2432.15</v>
      </c>
      <c r="F172" s="71">
        <f t="shared" si="1"/>
        <v>71.306899807084505</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391812.29</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4578681.45</v>
      </c>
      <c r="E176" s="79">
        <f>E177+E251</f>
        <v>5475703.4699999997</v>
      </c>
      <c r="F176" s="71">
        <f t="shared" si="1"/>
        <v>119.5912738153033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1020795.97</v>
      </c>
      <c r="E177" s="79">
        <f>E178+E197+E203+E219+E247+E248</f>
        <v>1317782.5799999998</v>
      </c>
      <c r="F177" s="71">
        <f t="shared" si="1"/>
        <v>129.09363072818556</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539683.02</v>
      </c>
      <c r="E178" s="79">
        <f>SUM(E179:E181)+E185+E186+SUM(E194:E196)</f>
        <v>478105.88</v>
      </c>
      <c r="F178" s="71">
        <f t="shared" si="1"/>
        <v>88.590128331256366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382987.4</v>
      </c>
      <c r="E179" s="192">
        <v>420974.13</v>
      </c>
      <c r="F179" s="71">
        <f t="shared" si="1"/>
        <v>109.91853256791215</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62417.65</v>
      </c>
      <c r="E180" s="192">
        <v>55055.8</v>
      </c>
      <c r="F180" s="71">
        <f t="shared" si="1"/>
        <v>88.205499566228468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250.06</v>
      </c>
      <c r="E181" s="79">
        <f t="shared" si="28"/>
        <v>390.95</v>
      </c>
      <c r="F181" s="71">
        <f t="shared" si="1"/>
        <v>156.34247780532669</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250.06</v>
      </c>
      <c r="E184" s="192">
        <v>390.95</v>
      </c>
      <c r="F184" s="71">
        <f t="shared" si="1"/>
        <v>156.34247780532669</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43.56</v>
      </c>
      <c r="E194" s="192">
        <v>36.380000000000003</v>
      </c>
      <c r="F194" s="71">
        <f t="shared" si="1"/>
        <v>83.516988062442607</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93984.35</v>
      </c>
      <c r="E196" s="192">
        <v>1648.62</v>
      </c>
      <c r="F196" s="71">
        <f t="shared" si="1"/>
        <v>1.7541431099965046</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1070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v>1070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420957.29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481112.95</v>
      </c>
      <c r="E248" s="79">
        <f t="shared" si="37"/>
        <v>417649.41</v>
      </c>
      <c r="F248" s="71">
        <f t="shared" si="1"/>
        <v>86.809014390487718</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481112.95</v>
      </c>
      <c r="E250" s="192">
        <v>417649.41</v>
      </c>
      <c r="F250" s="71">
        <f t="shared" si="1"/>
        <v>86.809014390487718</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3557885.48</v>
      </c>
      <c r="E251" s="79">
        <f>+E252+E255-E264+E274+E291</f>
        <v>4157920.89</v>
      </c>
      <c r="F251" s="71">
        <f t="shared" si="1"/>
        <v>116.86494445571644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2425241.87</v>
      </c>
      <c r="E252" s="79">
        <f>E253-E254</f>
        <v>2138449.9500000002</v>
      </c>
      <c r="F252" s="71">
        <f t="shared" si="1"/>
        <v>88.174708529174467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2425241.87</v>
      </c>
      <c r="E253" s="192">
        <v>2138449.9500000002</v>
      </c>
      <c r="F253" s="71">
        <f t="shared" si="1"/>
        <v>88.174708529174467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881399.04</v>
      </c>
      <c r="E255" s="79">
        <f>E256-E260</f>
        <v>339767.79000000004</v>
      </c>
      <c r="F255" s="71">
        <f t="shared" si="1"/>
        <v>38.548690726960629</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922222</v>
      </c>
      <c r="E256" s="79">
        <f>SUM(E257:E259)</f>
        <v>416296.51</v>
      </c>
      <c r="F256" s="71">
        <f t="shared" si="1"/>
        <v>45.140596298938867</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922222</v>
      </c>
      <c r="E257" s="192">
        <v>416296.51</v>
      </c>
      <c r="F257" s="71">
        <f t="shared" si="1"/>
        <v>45.140596298938867</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40822.959999999999</v>
      </c>
      <c r="E260" s="79">
        <f>SUM(E261:E263)</f>
        <v>76528.72</v>
      </c>
      <c r="F260" s="71">
        <f t="shared" si="1"/>
        <v>187.46489720490626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40822.959999999999</v>
      </c>
      <c r="E262" s="192">
        <v>76528.72</v>
      </c>
      <c r="F262" s="71">
        <f t="shared" si="1"/>
        <v>187.46489720490626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251244.57</v>
      </c>
      <c r="E274" s="79">
        <f>SUM(E275:E277)+SUM(E286:E290)</f>
        <v>1679703.15</v>
      </c>
      <c r="F274" s="71">
        <f t="shared" si="1"/>
        <v>668.55301589204487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1578641.0599999998</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v>1539720.43</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v>38920.629999999997</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251244.57</v>
      </c>
      <c r="E288" s="192">
        <v>101062.09</v>
      </c>
      <c r="F288" s="71">
        <f t="shared" si="39"/>
        <v>40.22458674430257</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415522</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415522</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16982.98</v>
      </c>
      <c r="E302" s="192"/>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236187.26</v>
      </c>
      <c r="E303" s="192">
        <v>1681442</v>
      </c>
      <c r="F303" s="71">
        <f t="shared" si="43"/>
        <v>711.91054081409811</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2113.62</v>
      </c>
      <c r="E308" s="192">
        <v>2827.47</v>
      </c>
      <c r="F308" s="71">
        <f t="shared" si="43"/>
        <v>133.77380986175376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8865.7000000000007</v>
      </c>
      <c r="E309" s="192">
        <v>4683.37</v>
      </c>
      <c r="F309" s="71">
        <f t="shared" si="43"/>
        <v>52.825721601227194</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5</v>
      </c>
      <c r="E311" s="192"/>
      <c r="F311" s="71">
        <f t="shared" si="43"/>
        <v>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539683.02</v>
      </c>
      <c r="E337" s="192">
        <v>478105.88</v>
      </c>
      <c r="F337" s="71">
        <f t="shared" si="43"/>
        <v>88.590128331256366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1070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565.04</v>
      </c>
      <c r="E344" s="192"/>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v>4732.5</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v>85124.7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v>329550.24</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v>1549.85</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307278.13</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v>415522</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E127" sqref="E127"/>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6356756.8600000003</v>
      </c>
      <c r="E114" s="60">
        <f t="shared" si="22"/>
        <v>7737891.4400000004</v>
      </c>
      <c r="F114" s="45">
        <f t="shared" si="1"/>
        <v>121.72703173045383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6356756.8600000003</v>
      </c>
      <c r="E122" s="60">
        <f t="shared" si="25"/>
        <v>7737891.4400000004</v>
      </c>
      <c r="F122" s="45">
        <f t="shared" si="1"/>
        <v>121.72703173045383</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6356756.8600000003</v>
      </c>
      <c r="E124" s="194">
        <v>7737891.4400000004</v>
      </c>
      <c r="F124" s="45">
        <f t="shared" si="1"/>
        <v>121.72703173045383</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6356756.8600000003</v>
      </c>
      <c r="E141" s="81">
        <f t="shared" si="28"/>
        <v>7737891.4400000004</v>
      </c>
      <c r="F141" s="61">
        <f t="shared" si="1"/>
        <v>121.72703173045383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3" sqref="I13"/>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62429.93</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62429.93</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2452.65</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v>2452.65</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59977.279999999999</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v>59977.279999999999</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539683.02</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8181532.29</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7322077.9299999997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6189192.7999999998</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1044173.13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3563.23</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1624.6</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83524.17</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73871.19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785583.17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7821082.1400000015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7383655.0700000012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6151206.0700000003</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1051534.98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3422.34</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1631.78</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175859.9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72801.19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364625.88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900133.16999999899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900133.16999999993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73512.33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478105.88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1070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347444.96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6"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2186</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Koraljka Miočić</cp:lastModifiedBy>
  <cp:lastPrinted>2026-01-29T11:34:03Z</cp:lastPrinted>
  <dcterms:created xsi:type="dcterms:W3CDTF">2022-04-01T05:14:30Z</dcterms:created>
  <dcterms:modified xsi:type="dcterms:W3CDTF">2026-01-30T13:24:31Z</dcterms:modified>
</cp:coreProperties>
</file>